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AlgorithmName="SHA-512" workbookHashValue="JibB2cZarNgxIJ5cnwp6c0Ge7YJxNuyVIYRee2qLkLsCmZaizgRvQGhIgdZ6hjz5IC8TF/wqbJagqcfq7TRqHQ==" workbookSaltValue="dDvft5jkB3IEqXrF1S0hSg==" workbookSpinCount="100000" lockStructure="1"/>
  <bookViews>
    <workbookView xWindow="240" yWindow="645" windowWidth="14805" windowHeight="7470" tabRatio="688"/>
  </bookViews>
  <sheets>
    <sheet name="Supply_Details" sheetId="1" r:id="rId1"/>
    <sheet name="Risk_Assessment" sheetId="2" r:id="rId2"/>
    <sheet name="Unanswered_Questions" sheetId="12" r:id="rId3"/>
    <sheet name="Risk_Register" sheetId="9" r:id="rId4"/>
    <sheet name="Risk_Assessment_Report" sheetId="7" r:id="rId5"/>
    <sheet name="Controls_&amp;_Actions" sheetId="10" r:id="rId6"/>
    <sheet name="Summary" sheetId="13" r:id="rId7"/>
    <sheet name="Lookup_Admin" sheetId="4" state="hidden" r:id="rId8"/>
  </sheets>
  <definedNames>
    <definedName name="_xlnm._FilterDatabase" localSheetId="7" hidden="1">Lookup_Admin!$A$1:$D$1</definedName>
    <definedName name="_xlnm._FilterDatabase" localSheetId="4" hidden="1">Risk_Assessment_Report!$A$15:$F$15</definedName>
    <definedName name="_xlnm._FilterDatabase" localSheetId="3" hidden="1">Risk_Register!$A$4:$E$130</definedName>
    <definedName name="_xlnm._FilterDatabase" localSheetId="2" hidden="1">Unanswered_Questions!$A$4:$D$115</definedName>
    <definedName name="_xlnm.Print_Area" localSheetId="4">Risk_Assessment_Report!$A$1:$F$32</definedName>
    <definedName name="_xlnm.Print_Titles" localSheetId="2">Unanswered_Questions!$4:$4</definedName>
  </definedNames>
  <calcPr calcId="152511"/>
</workbook>
</file>

<file path=xl/calcChain.xml><?xml version="1.0" encoding="utf-8"?>
<calcChain xmlns="http://schemas.openxmlformats.org/spreadsheetml/2006/main">
  <c r="E6" i="12" l="1"/>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5" i="12"/>
  <c r="H72" i="4" l="1"/>
  <c r="H67" i="4"/>
  <c r="H68" i="4"/>
  <c r="H69" i="4"/>
  <c r="H70" i="4"/>
  <c r="H66" i="4"/>
  <c r="H57" i="4"/>
  <c r="H58" i="4"/>
  <c r="I58" i="4" s="1"/>
  <c r="C72" i="7" s="1"/>
  <c r="H59" i="4"/>
  <c r="H60" i="4"/>
  <c r="H61" i="4"/>
  <c r="H62" i="4"/>
  <c r="I62" i="4" s="1"/>
  <c r="C76" i="7" s="1"/>
  <c r="H63" i="4"/>
  <c r="H64" i="4"/>
  <c r="H56" i="4"/>
  <c r="H44" i="4"/>
  <c r="H45" i="4"/>
  <c r="H46" i="4"/>
  <c r="H47" i="4"/>
  <c r="H48" i="4"/>
  <c r="H49" i="4"/>
  <c r="H50" i="4"/>
  <c r="H51" i="4"/>
  <c r="H52" i="4"/>
  <c r="H53" i="4"/>
  <c r="H54" i="4"/>
  <c r="H43" i="4"/>
  <c r="H21" i="4"/>
  <c r="I21" i="4" s="1"/>
  <c r="C35" i="7" s="1"/>
  <c r="H22" i="4"/>
  <c r="H23" i="4"/>
  <c r="H24" i="4"/>
  <c r="I24" i="4" s="1"/>
  <c r="C38" i="7" s="1"/>
  <c r="H25" i="4"/>
  <c r="I25" i="4" s="1"/>
  <c r="C39" i="7" s="1"/>
  <c r="H26" i="4"/>
  <c r="I26" i="4" s="1"/>
  <c r="C40" i="7" s="1"/>
  <c r="H27" i="4"/>
  <c r="H28" i="4"/>
  <c r="H29" i="4"/>
  <c r="H30" i="4"/>
  <c r="I30" i="4" s="1"/>
  <c r="H31" i="4"/>
  <c r="H32" i="4"/>
  <c r="H33" i="4"/>
  <c r="I33" i="4" s="1"/>
  <c r="H34" i="4"/>
  <c r="I34" i="4" s="1"/>
  <c r="H35" i="4"/>
  <c r="H36" i="4"/>
  <c r="H37" i="4"/>
  <c r="H38" i="4"/>
  <c r="I38" i="4" s="1"/>
  <c r="H39" i="4"/>
  <c r="H40" i="4"/>
  <c r="H41" i="4"/>
  <c r="C55" i="7" s="1"/>
  <c r="H20" i="4"/>
  <c r="H11" i="4"/>
  <c r="H12" i="4"/>
  <c r="H13" i="4"/>
  <c r="H14" i="4"/>
  <c r="I14" i="4" s="1"/>
  <c r="H15" i="4"/>
  <c r="H17" i="4"/>
  <c r="H18" i="4"/>
  <c r="H10" i="4"/>
  <c r="I10" i="4"/>
  <c r="C24" i="7" s="1"/>
  <c r="I18" i="4"/>
  <c r="C46" i="7"/>
  <c r="I37" i="4"/>
  <c r="H3" i="4"/>
  <c r="H4" i="4"/>
  <c r="H5" i="4"/>
  <c r="I5" i="4" s="1"/>
  <c r="C19" i="7" s="1"/>
  <c r="H6" i="4"/>
  <c r="I6" i="4" s="1"/>
  <c r="C20" i="7" s="1"/>
  <c r="H7" i="4"/>
  <c r="H8" i="4"/>
  <c r="C83" i="7"/>
  <c r="C53" i="7"/>
  <c r="C54" i="7"/>
  <c r="C34" i="7"/>
  <c r="C29" i="7"/>
  <c r="C16" i="7"/>
  <c r="I31" i="4"/>
  <c r="C45" i="7" s="1"/>
  <c r="I32" i="4"/>
  <c r="I35" i="4"/>
  <c r="C49" i="7" s="1"/>
  <c r="I36" i="4"/>
  <c r="C50" i="7" s="1"/>
  <c r="I39" i="4"/>
  <c r="I40" i="4"/>
  <c r="I41" i="4"/>
  <c r="I43" i="4"/>
  <c r="C57" i="7" s="1"/>
  <c r="I44" i="4"/>
  <c r="C58" i="7" s="1"/>
  <c r="I45" i="4"/>
  <c r="C59" i="7" s="1"/>
  <c r="I46" i="4"/>
  <c r="C60" i="7" s="1"/>
  <c r="I47" i="4"/>
  <c r="C61" i="7" s="1"/>
  <c r="I48" i="4"/>
  <c r="C62" i="7" s="1"/>
  <c r="I49" i="4"/>
  <c r="C63" i="7" s="1"/>
  <c r="I50" i="4"/>
  <c r="C64" i="7" s="1"/>
  <c r="I51" i="4"/>
  <c r="C65" i="7" s="1"/>
  <c r="I52" i="4"/>
  <c r="C66" i="7" s="1"/>
  <c r="I53" i="4"/>
  <c r="C67" i="7" s="1"/>
  <c r="I54" i="4"/>
  <c r="C68" i="7" s="1"/>
  <c r="I56" i="4"/>
  <c r="C70" i="7" s="1"/>
  <c r="I57" i="4"/>
  <c r="C71" i="7" s="1"/>
  <c r="I59" i="4"/>
  <c r="C73" i="7" s="1"/>
  <c r="I60" i="4"/>
  <c r="C74" i="7" s="1"/>
  <c r="I61" i="4"/>
  <c r="C75" i="7" s="1"/>
  <c r="I63" i="4"/>
  <c r="C77" i="7" s="1"/>
  <c r="I64" i="4"/>
  <c r="C78" i="7" s="1"/>
  <c r="I66" i="4"/>
  <c r="C80" i="7" s="1"/>
  <c r="I67" i="4"/>
  <c r="C81" i="7" s="1"/>
  <c r="I68" i="4"/>
  <c r="C82" i="7" s="1"/>
  <c r="I69" i="4"/>
  <c r="I70" i="4"/>
  <c r="C84" i="7" s="1"/>
  <c r="I72" i="4"/>
  <c r="C86" i="7" s="1"/>
  <c r="I3" i="4"/>
  <c r="C17" i="7" s="1"/>
  <c r="I4" i="4"/>
  <c r="C18" i="7" s="1"/>
  <c r="I7" i="4"/>
  <c r="C21" i="7" s="1"/>
  <c r="I8" i="4"/>
  <c r="C22" i="7" s="1"/>
  <c r="I11" i="4"/>
  <c r="C25" i="7" s="1"/>
  <c r="I12" i="4"/>
  <c r="C26" i="7" s="1"/>
  <c r="I13" i="4"/>
  <c r="C27" i="7" s="1"/>
  <c r="I15" i="4"/>
  <c r="I17" i="4"/>
  <c r="C31" i="7" s="1"/>
  <c r="I20" i="4"/>
  <c r="I23" i="4"/>
  <c r="C37" i="7" s="1"/>
  <c r="I27" i="4"/>
  <c r="C41" i="7" s="1"/>
  <c r="I2" i="4"/>
  <c r="F14" i="7"/>
  <c r="F13" i="7"/>
  <c r="F12" i="7"/>
  <c r="F11" i="7"/>
  <c r="F10" i="7"/>
  <c r="F9" i="7"/>
  <c r="F8" i="7"/>
  <c r="F7" i="7"/>
  <c r="F6" i="7"/>
  <c r="F5" i="7"/>
  <c r="E14" i="7"/>
  <c r="E13" i="7"/>
  <c r="E12" i="7"/>
  <c r="E11" i="7"/>
  <c r="E10" i="7"/>
  <c r="E9" i="7"/>
  <c r="E8" i="7"/>
  <c r="E7" i="7"/>
  <c r="E6" i="7"/>
  <c r="D14" i="7"/>
  <c r="D13" i="7"/>
  <c r="D12" i="7"/>
  <c r="D11" i="7"/>
  <c r="D10" i="7"/>
  <c r="D9" i="7"/>
  <c r="D8" i="7"/>
  <c r="D7" i="7"/>
  <c r="D6" i="7"/>
  <c r="A14" i="7"/>
  <c r="A13" i="7"/>
  <c r="A12" i="7"/>
  <c r="A11" i="7"/>
  <c r="A10" i="7"/>
  <c r="A9" i="7"/>
  <c r="A8" i="7"/>
  <c r="A7" i="7"/>
  <c r="A6" i="7"/>
  <c r="E5" i="7"/>
  <c r="D5" i="7"/>
  <c r="A5" i="7"/>
  <c r="D2" i="7"/>
  <c r="D3" i="7"/>
  <c r="G2" i="1"/>
  <c r="C36" i="7" l="1"/>
  <c r="C43" i="7"/>
  <c r="I22" i="4"/>
  <c r="I29" i="4"/>
  <c r="I28" i="4"/>
  <c r="C42" i="7" s="1"/>
  <c r="C32" i="7"/>
  <c r="C28" i="7"/>
  <c r="C52" i="7"/>
  <c r="C48" i="7"/>
  <c r="C44" i="7"/>
  <c r="C51" i="7"/>
  <c r="C47" i="7"/>
  <c r="A11" i="10"/>
  <c r="A9" i="13" l="1"/>
  <c r="C9" i="13" l="1"/>
  <c r="F21" i="13" l="1"/>
  <c r="F20" i="13"/>
  <c r="F19" i="13"/>
  <c r="F18" i="13"/>
  <c r="F17" i="13"/>
  <c r="F16" i="13"/>
  <c r="F15" i="13"/>
  <c r="F14" i="13"/>
  <c r="F13" i="13"/>
  <c r="E21" i="13"/>
  <c r="E20" i="13"/>
  <c r="E19" i="13"/>
  <c r="E18" i="13"/>
  <c r="E17" i="13"/>
  <c r="E16" i="13"/>
  <c r="E15" i="13"/>
  <c r="E14" i="13"/>
  <c r="E13" i="13"/>
  <c r="C21" i="13"/>
  <c r="C20" i="13"/>
  <c r="C19" i="13"/>
  <c r="C18" i="13"/>
  <c r="C17" i="13"/>
  <c r="C16" i="13"/>
  <c r="C15" i="13"/>
  <c r="C14" i="13"/>
  <c r="C13" i="13"/>
  <c r="B21" i="13" l="1"/>
  <c r="B20" i="13"/>
  <c r="B19" i="13"/>
  <c r="B18" i="13"/>
  <c r="B17" i="13"/>
  <c r="B16" i="13"/>
  <c r="B15" i="13"/>
  <c r="B14" i="13"/>
  <c r="B13" i="13"/>
  <c r="A21" i="13"/>
  <c r="A20" i="13"/>
  <c r="A19" i="13"/>
  <c r="A18" i="13"/>
  <c r="A17" i="13"/>
  <c r="A16" i="13"/>
  <c r="A15" i="13"/>
  <c r="A14" i="13"/>
  <c r="A13" i="13"/>
  <c r="A5" i="13"/>
  <c r="C8" i="13"/>
  <c r="D6" i="13"/>
  <c r="D4" i="13"/>
  <c r="A4" i="13"/>
  <c r="F12" i="13" l="1"/>
  <c r="E12" i="13"/>
  <c r="C12" i="13"/>
  <c r="B12" i="13"/>
  <c r="A12" i="13"/>
  <c r="B104" i="10"/>
  <c r="B14" i="7" s="1"/>
  <c r="B84" i="10"/>
  <c r="B12" i="7" s="1"/>
  <c r="B64" i="10"/>
  <c r="B10" i="7" s="1"/>
  <c r="B44" i="10"/>
  <c r="B8" i="7" s="1"/>
  <c r="B94" i="10"/>
  <c r="B13" i="7" s="1"/>
  <c r="B74" i="10"/>
  <c r="B11" i="7" s="1"/>
  <c r="B54" i="10"/>
  <c r="B9" i="7" s="1"/>
  <c r="B34" i="10" l="1"/>
  <c r="B7" i="7" s="1"/>
  <c r="M84" i="2" l="1"/>
  <c r="M85" i="2"/>
  <c r="M86" i="2"/>
  <c r="M87" i="2"/>
  <c r="M88" i="2"/>
  <c r="M89" i="2"/>
  <c r="M90" i="2"/>
  <c r="M91" i="2"/>
  <c r="M92" i="2"/>
  <c r="M93" i="2"/>
  <c r="M94" i="2"/>
  <c r="M95" i="2"/>
  <c r="M96" i="2"/>
  <c r="M97" i="2"/>
  <c r="M98" i="2"/>
  <c r="M99" i="2"/>
  <c r="M100" i="2"/>
  <c r="M101" i="2"/>
  <c r="M102" i="2"/>
  <c r="M103" i="2"/>
  <c r="M104" i="2"/>
  <c r="M105" i="2"/>
  <c r="M106" i="2"/>
  <c r="M107" i="2"/>
  <c r="M108" i="2"/>
  <c r="M109" i="2"/>
  <c r="M110" i="2"/>
  <c r="I66" i="2" l="1"/>
  <c r="M66" i="2" s="1"/>
  <c r="I67" i="2"/>
  <c r="M67" i="2" s="1"/>
  <c r="I68" i="2"/>
  <c r="M68" i="2" s="1"/>
  <c r="A79" i="7" l="1"/>
  <c r="A112" i="7"/>
  <c r="B112" i="7"/>
  <c r="D112" i="7"/>
  <c r="E112" i="7"/>
  <c r="A85" i="7"/>
  <c r="A86" i="7"/>
  <c r="B86" i="7"/>
  <c r="D86" i="7"/>
  <c r="E86" i="7"/>
  <c r="A87" i="7"/>
  <c r="B87" i="7"/>
  <c r="D87" i="7"/>
  <c r="E87" i="7"/>
  <c r="A88" i="7"/>
  <c r="B88" i="7"/>
  <c r="D88" i="7"/>
  <c r="E88" i="7"/>
  <c r="A89" i="7"/>
  <c r="B89" i="7"/>
  <c r="D89" i="7"/>
  <c r="E89" i="7"/>
  <c r="A90" i="7"/>
  <c r="B90" i="7"/>
  <c r="D90" i="7"/>
  <c r="E90" i="7"/>
  <c r="A91" i="7"/>
  <c r="B91" i="7"/>
  <c r="D91" i="7"/>
  <c r="E91" i="7"/>
  <c r="A92" i="7"/>
  <c r="B92" i="7"/>
  <c r="D92" i="7"/>
  <c r="E92" i="7"/>
  <c r="A93" i="7"/>
  <c r="B93" i="7"/>
  <c r="D93" i="7"/>
  <c r="E93" i="7"/>
  <c r="A94" i="7"/>
  <c r="B94" i="7"/>
  <c r="D94" i="7"/>
  <c r="E94" i="7"/>
  <c r="A95" i="7"/>
  <c r="B95" i="7"/>
  <c r="D95" i="7"/>
  <c r="E95" i="7"/>
  <c r="A96" i="7"/>
  <c r="B96" i="7"/>
  <c r="D96" i="7"/>
  <c r="E96" i="7"/>
  <c r="A97" i="7"/>
  <c r="B97" i="7"/>
  <c r="D97" i="7"/>
  <c r="E97" i="7"/>
  <c r="A98" i="7"/>
  <c r="B98" i="7"/>
  <c r="D98" i="7"/>
  <c r="E98" i="7"/>
  <c r="A99" i="7"/>
  <c r="B99" i="7"/>
  <c r="D99" i="7"/>
  <c r="E99" i="7"/>
  <c r="A100" i="7"/>
  <c r="B100" i="7"/>
  <c r="D100" i="7"/>
  <c r="E100" i="7"/>
  <c r="A101" i="7"/>
  <c r="B101" i="7"/>
  <c r="D101" i="7"/>
  <c r="E101" i="7"/>
  <c r="A102" i="7"/>
  <c r="B102" i="7"/>
  <c r="D102" i="7"/>
  <c r="E102" i="7"/>
  <c r="A103" i="7"/>
  <c r="B103" i="7"/>
  <c r="D103" i="7"/>
  <c r="E103" i="7"/>
  <c r="A104" i="7"/>
  <c r="B104" i="7"/>
  <c r="D104" i="7"/>
  <c r="E104" i="7"/>
  <c r="A105" i="7"/>
  <c r="B105" i="7"/>
  <c r="D105" i="7"/>
  <c r="E105" i="7"/>
  <c r="A106" i="7"/>
  <c r="B106" i="7"/>
  <c r="D106" i="7"/>
  <c r="E106" i="7"/>
  <c r="A107" i="7"/>
  <c r="B107" i="7"/>
  <c r="D107" i="7"/>
  <c r="E107" i="7"/>
  <c r="A108" i="7"/>
  <c r="B108" i="7"/>
  <c r="D108" i="7"/>
  <c r="E108" i="7"/>
  <c r="A109" i="7"/>
  <c r="B109" i="7"/>
  <c r="D109" i="7"/>
  <c r="E109" i="7"/>
  <c r="A110" i="7"/>
  <c r="B110" i="7"/>
  <c r="D110" i="7"/>
  <c r="E110" i="7"/>
  <c r="A111" i="7"/>
  <c r="B111" i="7"/>
  <c r="D111" i="7"/>
  <c r="E111" i="7"/>
  <c r="A49" i="7"/>
  <c r="B49" i="7"/>
  <c r="D49" i="7"/>
  <c r="E49" i="7"/>
  <c r="A50" i="7"/>
  <c r="B50" i="7"/>
  <c r="D50" i="7"/>
  <c r="E50" i="7"/>
  <c r="A51" i="7"/>
  <c r="B51" i="7"/>
  <c r="D51" i="7"/>
  <c r="E51" i="7"/>
  <c r="A52" i="7"/>
  <c r="B52" i="7"/>
  <c r="D52" i="7"/>
  <c r="E52" i="7"/>
  <c r="A53" i="7"/>
  <c r="B53" i="7"/>
  <c r="D53" i="7"/>
  <c r="E53" i="7"/>
  <c r="A54" i="7"/>
  <c r="B54" i="7"/>
  <c r="D54" i="7"/>
  <c r="E54" i="7"/>
  <c r="A55" i="7"/>
  <c r="B55" i="7"/>
  <c r="D55" i="7"/>
  <c r="E55" i="7"/>
  <c r="A56" i="7"/>
  <c r="A57" i="7"/>
  <c r="B57" i="7"/>
  <c r="D57" i="7"/>
  <c r="E57" i="7"/>
  <c r="A58" i="7"/>
  <c r="B58" i="7"/>
  <c r="D58" i="7"/>
  <c r="E58" i="7"/>
  <c r="A59" i="7"/>
  <c r="B59" i="7"/>
  <c r="D59" i="7"/>
  <c r="E59" i="7"/>
  <c r="A60" i="7"/>
  <c r="B60" i="7"/>
  <c r="D60" i="7"/>
  <c r="E60" i="7"/>
  <c r="A61" i="7"/>
  <c r="B61" i="7"/>
  <c r="D61" i="7"/>
  <c r="E61" i="7"/>
  <c r="A62" i="7"/>
  <c r="B62" i="7"/>
  <c r="D62" i="7"/>
  <c r="E62" i="7"/>
  <c r="A63" i="7"/>
  <c r="B63" i="7"/>
  <c r="D63" i="7"/>
  <c r="E63" i="7"/>
  <c r="A64" i="7"/>
  <c r="B64" i="7"/>
  <c r="D64" i="7"/>
  <c r="E64" i="7"/>
  <c r="A65" i="7"/>
  <c r="B65" i="7"/>
  <c r="D65" i="7"/>
  <c r="E65" i="7"/>
  <c r="A66" i="7"/>
  <c r="B66" i="7"/>
  <c r="D66" i="7"/>
  <c r="E66" i="7"/>
  <c r="A67" i="7"/>
  <c r="B67" i="7"/>
  <c r="D67" i="7"/>
  <c r="E67" i="7"/>
  <c r="A68" i="7"/>
  <c r="B68" i="7"/>
  <c r="D68" i="7"/>
  <c r="E68" i="7"/>
  <c r="A69" i="7"/>
  <c r="A70" i="7"/>
  <c r="B70" i="7"/>
  <c r="D70" i="7"/>
  <c r="E70" i="7"/>
  <c r="A71" i="7"/>
  <c r="B71" i="7"/>
  <c r="D71" i="7"/>
  <c r="E71" i="7"/>
  <c r="A72" i="7"/>
  <c r="B72" i="7"/>
  <c r="D72" i="7"/>
  <c r="E72" i="7"/>
  <c r="A73" i="7"/>
  <c r="B73" i="7"/>
  <c r="D73" i="7"/>
  <c r="E73" i="7"/>
  <c r="A74" i="7"/>
  <c r="B74" i="7"/>
  <c r="D74" i="7"/>
  <c r="E74" i="7"/>
  <c r="A75" i="7"/>
  <c r="B75" i="7"/>
  <c r="D75" i="7"/>
  <c r="E75" i="7"/>
  <c r="A76" i="7"/>
  <c r="B76" i="7"/>
  <c r="D76" i="7"/>
  <c r="E76" i="7"/>
  <c r="A77" i="7"/>
  <c r="B77" i="7"/>
  <c r="D77" i="7"/>
  <c r="E77" i="7"/>
  <c r="A78" i="7"/>
  <c r="B78" i="7"/>
  <c r="D78" i="7"/>
  <c r="E78" i="7"/>
  <c r="A80" i="7"/>
  <c r="B80" i="7"/>
  <c r="D80" i="7"/>
  <c r="E80" i="7"/>
  <c r="A81" i="7"/>
  <c r="B81" i="7"/>
  <c r="D81" i="7"/>
  <c r="E81" i="7"/>
  <c r="A82" i="7"/>
  <c r="B82" i="7"/>
  <c r="D82" i="7"/>
  <c r="E82" i="7"/>
  <c r="A83" i="7"/>
  <c r="B83" i="7"/>
  <c r="D83" i="7"/>
  <c r="E83" i="7"/>
  <c r="A84" i="7"/>
  <c r="B84" i="7"/>
  <c r="D84" i="7"/>
  <c r="E84" i="7"/>
  <c r="A17" i="7"/>
  <c r="B17" i="7"/>
  <c r="D17" i="7"/>
  <c r="E17" i="7"/>
  <c r="A18" i="7"/>
  <c r="B18" i="7"/>
  <c r="D18" i="7"/>
  <c r="E18" i="7"/>
  <c r="A19" i="7"/>
  <c r="B19" i="7"/>
  <c r="D19" i="7"/>
  <c r="E19" i="7"/>
  <c r="A20" i="7"/>
  <c r="B20" i="7"/>
  <c r="D20" i="7"/>
  <c r="E20" i="7"/>
  <c r="A21" i="7"/>
  <c r="B21" i="7"/>
  <c r="D21" i="7"/>
  <c r="E21" i="7"/>
  <c r="A22" i="7"/>
  <c r="B22" i="7"/>
  <c r="D22" i="7"/>
  <c r="E22" i="7"/>
  <c r="A23" i="7"/>
  <c r="A24" i="7"/>
  <c r="B24" i="7"/>
  <c r="D24" i="7"/>
  <c r="E24" i="7"/>
  <c r="A25" i="7"/>
  <c r="B25" i="7"/>
  <c r="D25" i="7"/>
  <c r="E25" i="7"/>
  <c r="A26" i="7"/>
  <c r="B26" i="7"/>
  <c r="D26" i="7"/>
  <c r="E26" i="7"/>
  <c r="A27" i="7"/>
  <c r="B27" i="7"/>
  <c r="D27" i="7"/>
  <c r="E27" i="7"/>
  <c r="A28" i="7"/>
  <c r="B28" i="7"/>
  <c r="D28" i="7"/>
  <c r="E28" i="7"/>
  <c r="A29" i="7"/>
  <c r="B29" i="7"/>
  <c r="D29" i="7"/>
  <c r="E29" i="7"/>
  <c r="A30" i="7"/>
  <c r="B30" i="7"/>
  <c r="E30" i="7"/>
  <c r="A31" i="7"/>
  <c r="B31" i="7"/>
  <c r="D31" i="7"/>
  <c r="E31" i="7"/>
  <c r="A32" i="7"/>
  <c r="B32" i="7"/>
  <c r="D32" i="7"/>
  <c r="E32" i="7"/>
  <c r="A33" i="7"/>
  <c r="A34" i="7"/>
  <c r="B34" i="7"/>
  <c r="D34" i="7"/>
  <c r="E34" i="7"/>
  <c r="A35" i="7"/>
  <c r="B35" i="7"/>
  <c r="D35" i="7"/>
  <c r="E35" i="7"/>
  <c r="A36" i="7"/>
  <c r="B36" i="7"/>
  <c r="D36" i="7"/>
  <c r="E36" i="7"/>
  <c r="A37" i="7"/>
  <c r="B37" i="7"/>
  <c r="D37" i="7"/>
  <c r="E37" i="7"/>
  <c r="A38" i="7"/>
  <c r="B38" i="7"/>
  <c r="D38" i="7"/>
  <c r="E38" i="7"/>
  <c r="A39" i="7"/>
  <c r="B39" i="7"/>
  <c r="D39" i="7"/>
  <c r="E39" i="7"/>
  <c r="A40" i="7"/>
  <c r="B40" i="7"/>
  <c r="D40" i="7"/>
  <c r="E40" i="7"/>
  <c r="A41" i="7"/>
  <c r="B41" i="7"/>
  <c r="D41" i="7"/>
  <c r="E41" i="7"/>
  <c r="A42" i="7"/>
  <c r="B42" i="7"/>
  <c r="D42" i="7"/>
  <c r="E42" i="7"/>
  <c r="A43" i="7"/>
  <c r="B43" i="7"/>
  <c r="D43" i="7"/>
  <c r="E43" i="7"/>
  <c r="A44" i="7"/>
  <c r="B44" i="7"/>
  <c r="D44" i="7"/>
  <c r="E44" i="7"/>
  <c r="A45" i="7"/>
  <c r="B45" i="7"/>
  <c r="D45" i="7"/>
  <c r="E45" i="7"/>
  <c r="A46" i="7"/>
  <c r="B46" i="7"/>
  <c r="D46" i="7"/>
  <c r="E46" i="7"/>
  <c r="A47" i="7"/>
  <c r="B47" i="7"/>
  <c r="D47" i="7"/>
  <c r="E47" i="7"/>
  <c r="A48" i="7"/>
  <c r="B48" i="7"/>
  <c r="D48" i="7"/>
  <c r="E48" i="7"/>
  <c r="J81" i="2" l="1"/>
  <c r="M81" i="2" s="1"/>
  <c r="J80" i="2"/>
  <c r="M80" i="2" s="1"/>
  <c r="J79" i="2"/>
  <c r="M79" i="2" s="1"/>
  <c r="J74" i="2"/>
  <c r="M74" i="2" s="1"/>
  <c r="J73" i="2"/>
  <c r="M73" i="2" s="1"/>
  <c r="J72" i="2"/>
  <c r="M72" i="2" s="1"/>
  <c r="J63" i="2"/>
  <c r="M63" i="2" s="1"/>
  <c r="J62" i="2"/>
  <c r="M62" i="2" s="1"/>
  <c r="J61" i="2"/>
  <c r="M61" i="2" s="1"/>
  <c r="J49" i="2"/>
  <c r="M49" i="2" s="1"/>
  <c r="J48" i="2"/>
  <c r="M48" i="2" s="1"/>
  <c r="J47" i="2"/>
  <c r="M47" i="2" s="1"/>
  <c r="J25" i="2"/>
  <c r="J24" i="2"/>
  <c r="J23" i="2"/>
  <c r="E116" i="12" l="1"/>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I78" i="2" l="1"/>
  <c r="M78" i="2" s="1"/>
  <c r="I77" i="2"/>
  <c r="M77" i="2" s="1"/>
  <c r="I69" i="2"/>
  <c r="M69" i="2" s="1"/>
  <c r="I70" i="2"/>
  <c r="M70" i="2" s="1"/>
  <c r="I71" i="2"/>
  <c r="M71" i="2" s="1"/>
  <c r="I53" i="2"/>
  <c r="M53" i="2" s="1"/>
  <c r="I54" i="2"/>
  <c r="M54" i="2" s="1"/>
  <c r="I55" i="2"/>
  <c r="M55" i="2" s="1"/>
  <c r="I56" i="2"/>
  <c r="M56" i="2" s="1"/>
  <c r="I57" i="2"/>
  <c r="M57" i="2" s="1"/>
  <c r="I58" i="2"/>
  <c r="M58" i="2" s="1"/>
  <c r="I59" i="2"/>
  <c r="M59" i="2" s="1"/>
  <c r="I60" i="2"/>
  <c r="M60" i="2" s="1"/>
  <c r="I52" i="2"/>
  <c r="M52" i="2" s="1"/>
  <c r="I29" i="2"/>
  <c r="M29" i="2" s="1"/>
  <c r="I30" i="2"/>
  <c r="M30" i="2" s="1"/>
  <c r="I31" i="2"/>
  <c r="M31" i="2" s="1"/>
  <c r="I32" i="2"/>
  <c r="M32" i="2" s="1"/>
  <c r="I33" i="2"/>
  <c r="M33" i="2" s="1"/>
  <c r="I34" i="2"/>
  <c r="M34" i="2" s="1"/>
  <c r="I35" i="2"/>
  <c r="M35" i="2" s="1"/>
  <c r="I36" i="2"/>
  <c r="M36" i="2" s="1"/>
  <c r="I37" i="2"/>
  <c r="M37" i="2" s="1"/>
  <c r="I38" i="2"/>
  <c r="M38" i="2" s="1"/>
  <c r="I39" i="2"/>
  <c r="M39" i="2" s="1"/>
  <c r="I40" i="2"/>
  <c r="M40" i="2" s="1"/>
  <c r="I41" i="2"/>
  <c r="M41" i="2" s="1"/>
  <c r="I42" i="2"/>
  <c r="M42" i="2" s="1"/>
  <c r="I43" i="2"/>
  <c r="M43" i="2" s="1"/>
  <c r="I44" i="2"/>
  <c r="M44" i="2" s="1"/>
  <c r="I45" i="2"/>
  <c r="M45" i="2" s="1"/>
  <c r="I46" i="2"/>
  <c r="M46" i="2" s="1"/>
  <c r="I28" i="2"/>
  <c r="M28" i="2" s="1"/>
  <c r="I18" i="2"/>
  <c r="I19" i="2"/>
  <c r="I20" i="2"/>
  <c r="I21" i="2"/>
  <c r="I22" i="2"/>
  <c r="I17" i="2"/>
  <c r="J82" i="2"/>
  <c r="J75" i="2"/>
  <c r="J64" i="2"/>
  <c r="J50" i="2"/>
  <c r="J26" i="2"/>
  <c r="H18" i="2" l="1"/>
  <c r="H19" i="2"/>
  <c r="H20" i="2"/>
  <c r="H21" i="2"/>
  <c r="H22" i="2"/>
  <c r="H17" i="2"/>
  <c r="H9" i="2"/>
  <c r="H10" i="2"/>
  <c r="H11" i="2"/>
  <c r="H12" i="2"/>
  <c r="H13" i="2"/>
  <c r="H14" i="2"/>
  <c r="J15" i="2"/>
  <c r="M23" i="2"/>
  <c r="H16" i="4" s="1"/>
  <c r="M24" i="2"/>
  <c r="M25" i="2"/>
  <c r="A15" i="2"/>
  <c r="A26" i="2"/>
  <c r="A50" i="2"/>
  <c r="A64" i="2"/>
  <c r="A75" i="2"/>
  <c r="A82" i="2"/>
  <c r="G65" i="2"/>
  <c r="J65" i="2" s="1"/>
  <c r="G96" i="2"/>
  <c r="J96" i="2" s="1"/>
  <c r="H96" i="2"/>
  <c r="G97" i="2"/>
  <c r="J97" i="2" s="1"/>
  <c r="H97" i="2"/>
  <c r="G98" i="2"/>
  <c r="J98" i="2" s="1"/>
  <c r="H98" i="2"/>
  <c r="G99" i="2"/>
  <c r="J99" i="2" s="1"/>
  <c r="H99" i="2"/>
  <c r="G100" i="2"/>
  <c r="J100" i="2" s="1"/>
  <c r="H100" i="2"/>
  <c r="G101" i="2"/>
  <c r="J101" i="2" s="1"/>
  <c r="H101" i="2"/>
  <c r="G102" i="2"/>
  <c r="J102" i="2" s="1"/>
  <c r="H102" i="2"/>
  <c r="G103" i="2"/>
  <c r="J103" i="2" s="1"/>
  <c r="H103" i="2"/>
  <c r="G104" i="2"/>
  <c r="J104" i="2" s="1"/>
  <c r="H104" i="2"/>
  <c r="G105" i="2"/>
  <c r="J105" i="2" s="1"/>
  <c r="H105" i="2"/>
  <c r="G106" i="2"/>
  <c r="J106" i="2" s="1"/>
  <c r="H106" i="2"/>
  <c r="G107" i="2"/>
  <c r="J107" i="2" s="1"/>
  <c r="H107" i="2"/>
  <c r="G108" i="2"/>
  <c r="J108" i="2" s="1"/>
  <c r="H108" i="2"/>
  <c r="G109" i="2"/>
  <c r="J109" i="2" s="1"/>
  <c r="H109" i="2"/>
  <c r="G110" i="2"/>
  <c r="J110" i="2" s="1"/>
  <c r="H110" i="2"/>
  <c r="G27" i="2"/>
  <c r="J27" i="2" s="1"/>
  <c r="G28" i="2"/>
  <c r="H28" i="2"/>
  <c r="G29" i="2"/>
  <c r="H29" i="2"/>
  <c r="G30" i="2"/>
  <c r="H30" i="2"/>
  <c r="G31" i="2"/>
  <c r="L31" i="2" s="1"/>
  <c r="H31" i="2"/>
  <c r="G32" i="2"/>
  <c r="H32" i="2"/>
  <c r="G33" i="2"/>
  <c r="L33" i="2" s="1"/>
  <c r="H33" i="2"/>
  <c r="G34" i="2"/>
  <c r="L34" i="2" s="1"/>
  <c r="H34" i="2"/>
  <c r="G35" i="2"/>
  <c r="L35" i="2" s="1"/>
  <c r="H35" i="2"/>
  <c r="G36" i="2"/>
  <c r="H36" i="2"/>
  <c r="G37" i="2"/>
  <c r="L37" i="2" s="1"/>
  <c r="H37" i="2"/>
  <c r="G38" i="2"/>
  <c r="L38" i="2" s="1"/>
  <c r="H38" i="2"/>
  <c r="G39" i="2"/>
  <c r="L39" i="2" s="1"/>
  <c r="H39" i="2"/>
  <c r="G40" i="2"/>
  <c r="H40" i="2"/>
  <c r="G41" i="2"/>
  <c r="L41" i="2" s="1"/>
  <c r="H41" i="2"/>
  <c r="G42" i="2"/>
  <c r="L42" i="2" s="1"/>
  <c r="H42" i="2"/>
  <c r="G43" i="2"/>
  <c r="L43" i="2" s="1"/>
  <c r="H43" i="2"/>
  <c r="G44" i="2"/>
  <c r="H44" i="2"/>
  <c r="G45" i="2"/>
  <c r="H45" i="2"/>
  <c r="G46" i="2"/>
  <c r="L46" i="2" s="1"/>
  <c r="H46" i="2"/>
  <c r="G47" i="2"/>
  <c r="G48" i="2"/>
  <c r="G49" i="2"/>
  <c r="G51" i="2"/>
  <c r="J51" i="2" s="1"/>
  <c r="G52" i="2"/>
  <c r="H52" i="2"/>
  <c r="G53" i="2"/>
  <c r="H53" i="2"/>
  <c r="G54" i="2"/>
  <c r="H54" i="2"/>
  <c r="G55" i="2"/>
  <c r="H55" i="2"/>
  <c r="G56" i="2"/>
  <c r="H56" i="2"/>
  <c r="G57" i="2"/>
  <c r="H57" i="2"/>
  <c r="G58" i="2"/>
  <c r="L58" i="2" s="1"/>
  <c r="H58" i="2"/>
  <c r="G59" i="2"/>
  <c r="H59" i="2"/>
  <c r="G60" i="2"/>
  <c r="H60" i="2"/>
  <c r="G61" i="2"/>
  <c r="G62" i="2"/>
  <c r="G63" i="2"/>
  <c r="G66" i="2"/>
  <c r="H66" i="2"/>
  <c r="G67" i="2"/>
  <c r="L67" i="2" s="1"/>
  <c r="H67" i="2"/>
  <c r="G68" i="2"/>
  <c r="L68" i="2" s="1"/>
  <c r="H68" i="2"/>
  <c r="G69" i="2"/>
  <c r="L69" i="2" s="1"/>
  <c r="H69" i="2"/>
  <c r="G70" i="2"/>
  <c r="L70" i="2" s="1"/>
  <c r="H70" i="2"/>
  <c r="G71" i="2"/>
  <c r="L71" i="2" s="1"/>
  <c r="H71" i="2"/>
  <c r="G72" i="2"/>
  <c r="G73" i="2"/>
  <c r="G74" i="2"/>
  <c r="G76" i="2"/>
  <c r="J76" i="2" s="1"/>
  <c r="G77" i="2"/>
  <c r="H77" i="2"/>
  <c r="G78" i="2"/>
  <c r="H78" i="2"/>
  <c r="G79" i="2"/>
  <c r="G80" i="2"/>
  <c r="G81" i="2"/>
  <c r="G83" i="2"/>
  <c r="J83" i="2" s="1"/>
  <c r="G84" i="2"/>
  <c r="H84" i="2"/>
  <c r="G85" i="2"/>
  <c r="J85" i="2" s="1"/>
  <c r="H85" i="2"/>
  <c r="G86" i="2"/>
  <c r="J86" i="2" s="1"/>
  <c r="H86" i="2"/>
  <c r="G87" i="2"/>
  <c r="J87" i="2" s="1"/>
  <c r="H87" i="2"/>
  <c r="G88" i="2"/>
  <c r="J88" i="2" s="1"/>
  <c r="H88" i="2"/>
  <c r="G89" i="2"/>
  <c r="J89" i="2" s="1"/>
  <c r="H89" i="2"/>
  <c r="G90" i="2"/>
  <c r="J90" i="2" s="1"/>
  <c r="H90" i="2"/>
  <c r="G91" i="2"/>
  <c r="J91" i="2" s="1"/>
  <c r="H91" i="2"/>
  <c r="G92" i="2"/>
  <c r="J92" i="2" s="1"/>
  <c r="H92" i="2"/>
  <c r="G93" i="2"/>
  <c r="J93" i="2" s="1"/>
  <c r="H93" i="2"/>
  <c r="G94" i="2"/>
  <c r="J94" i="2" s="1"/>
  <c r="H94" i="2"/>
  <c r="G95" i="2"/>
  <c r="J95" i="2" s="1"/>
  <c r="H95" i="2"/>
  <c r="I16" i="4" l="1"/>
  <c r="C30" i="7" s="1"/>
  <c r="D30" i="7"/>
  <c r="J70" i="2"/>
  <c r="L59" i="2"/>
  <c r="J59" i="2"/>
  <c r="L57" i="2"/>
  <c r="J57" i="2"/>
  <c r="L55" i="2"/>
  <c r="J55" i="2"/>
  <c r="J53" i="2"/>
  <c r="L53" i="2"/>
  <c r="L40" i="2"/>
  <c r="J40" i="2"/>
  <c r="L32" i="2"/>
  <c r="J32" i="2"/>
  <c r="L30" i="2"/>
  <c r="J30" i="2"/>
  <c r="J28" i="2"/>
  <c r="L28" i="2"/>
  <c r="J38" i="2"/>
  <c r="J58" i="2"/>
  <c r="J34" i="2"/>
  <c r="L44" i="2"/>
  <c r="J44" i="2"/>
  <c r="L36" i="2"/>
  <c r="J36" i="2"/>
  <c r="L60" i="2"/>
  <c r="J60" i="2"/>
  <c r="L56" i="2"/>
  <c r="J56" i="2"/>
  <c r="L54" i="2"/>
  <c r="J54" i="2"/>
  <c r="L52" i="2"/>
  <c r="J52" i="2"/>
  <c r="L45" i="2"/>
  <c r="J45" i="2"/>
  <c r="J46" i="2"/>
  <c r="J78" i="2"/>
  <c r="L78" i="2"/>
  <c r="J42" i="2"/>
  <c r="L29" i="2"/>
  <c r="J29" i="2"/>
  <c r="J71" i="2"/>
  <c r="J43" i="2"/>
  <c r="J39" i="2"/>
  <c r="J35" i="2"/>
  <c r="J31" i="2"/>
  <c r="J84" i="2"/>
  <c r="L84" i="2"/>
  <c r="J77" i="2"/>
  <c r="L77" i="2"/>
  <c r="L66" i="2"/>
  <c r="J66" i="2"/>
  <c r="J69" i="2"/>
  <c r="J41" i="2"/>
  <c r="J37" i="2"/>
  <c r="J33" i="2"/>
  <c r="J67" i="2"/>
  <c r="J68" i="2"/>
  <c r="E115" i="12" l="1"/>
  <c r="E114" i="12"/>
  <c r="E113" i="12"/>
  <c r="E108" i="12"/>
  <c r="E109" i="12"/>
  <c r="E110" i="12"/>
  <c r="E111" i="12"/>
  <c r="E112" i="12"/>
  <c r="E107" i="12"/>
  <c r="E106" i="12"/>
  <c r="E99" i="12"/>
  <c r="E100" i="12"/>
  <c r="E101" i="12"/>
  <c r="E102" i="12"/>
  <c r="E103" i="12"/>
  <c r="E104" i="12"/>
  <c r="E105" i="12"/>
  <c r="E98" i="12"/>
  <c r="E85" i="12"/>
  <c r="E86" i="12"/>
  <c r="E87" i="12"/>
  <c r="E88" i="12"/>
  <c r="E89" i="12"/>
  <c r="E90" i="12"/>
  <c r="E91" i="12"/>
  <c r="E92" i="12"/>
  <c r="E93" i="12"/>
  <c r="E94" i="12"/>
  <c r="E95" i="12"/>
  <c r="E96" i="12"/>
  <c r="E97" i="12"/>
  <c r="E84" i="12"/>
  <c r="E81" i="12"/>
  <c r="E82" i="12"/>
  <c r="E83" i="12"/>
  <c r="G5" i="12" l="1"/>
  <c r="G6" i="12" s="1"/>
  <c r="G7" i="12" s="1"/>
  <c r="A16" i="7"/>
  <c r="B16" i="7"/>
  <c r="E16" i="7"/>
  <c r="G8" i="12" l="1"/>
  <c r="F7" i="12"/>
  <c r="F6" i="12"/>
  <c r="F5" i="12"/>
  <c r="H8" i="2"/>
  <c r="G8" i="2"/>
  <c r="J8" i="2" s="1"/>
  <c r="G9" i="12" l="1"/>
  <c r="F8" i="12"/>
  <c r="M8" i="2"/>
  <c r="C3" i="10"/>
  <c r="K3" i="2"/>
  <c r="H2" i="4" l="1"/>
  <c r="D16" i="7" s="1"/>
  <c r="F8" i="2"/>
  <c r="E8" i="2"/>
  <c r="B8" i="2"/>
  <c r="C8" i="2"/>
  <c r="D8" i="2"/>
  <c r="G10" i="12"/>
  <c r="F9" i="12"/>
  <c r="C2" i="10"/>
  <c r="G11" i="12" l="1"/>
  <c r="F10" i="12"/>
  <c r="B24" i="10"/>
  <c r="B6" i="7" s="1"/>
  <c r="B14" i="10"/>
  <c r="B5" i="7" s="1"/>
  <c r="F11" i="12" l="1"/>
  <c r="G12" i="12"/>
  <c r="G13" i="12" l="1"/>
  <c r="F12" i="12"/>
  <c r="G1" i="2"/>
  <c r="G14" i="12" l="1"/>
  <c r="F13" i="12"/>
  <c r="J27" i="4"/>
  <c r="J28" i="4"/>
  <c r="J29" i="4"/>
  <c r="J30" i="4"/>
  <c r="F14" i="12" l="1"/>
  <c r="G15" i="12"/>
  <c r="A3" i="9"/>
  <c r="G5" i="9"/>
  <c r="G6" i="9" s="1"/>
  <c r="F6" i="9" s="1"/>
  <c r="F5" i="9" l="1"/>
  <c r="G16" i="12"/>
  <c r="F15" i="12"/>
  <c r="G7" i="9"/>
  <c r="F7" i="9" s="1"/>
  <c r="G17" i="12" l="1"/>
  <c r="F16" i="12"/>
  <c r="G8" i="9"/>
  <c r="G9" i="9" s="1"/>
  <c r="G18" i="12" l="1"/>
  <c r="F17" i="12"/>
  <c r="F8" i="9"/>
  <c r="F9" i="9"/>
  <c r="G10" i="9"/>
  <c r="G19" i="12" l="1"/>
  <c r="F18" i="12"/>
  <c r="G11" i="9"/>
  <c r="F10" i="9"/>
  <c r="G20" i="12" l="1"/>
  <c r="F19" i="12"/>
  <c r="F11" i="9"/>
  <c r="G12" i="9"/>
  <c r="G21" i="12" l="1"/>
  <c r="F20" i="12"/>
  <c r="G13" i="9"/>
  <c r="F12" i="9"/>
  <c r="G22" i="12" l="1"/>
  <c r="F21" i="12"/>
  <c r="F13" i="9"/>
  <c r="G14" i="9"/>
  <c r="G23" i="12" l="1"/>
  <c r="F22" i="12"/>
  <c r="G15" i="9"/>
  <c r="F14" i="9"/>
  <c r="F23" i="12" l="1"/>
  <c r="G24" i="12"/>
  <c r="F15" i="9"/>
  <c r="G16" i="9"/>
  <c r="G25" i="12" l="1"/>
  <c r="F24" i="12"/>
  <c r="F16" i="9"/>
  <c r="G17" i="9"/>
  <c r="G26" i="12" l="1"/>
  <c r="F25" i="12"/>
  <c r="G18" i="9"/>
  <c r="F17" i="9"/>
  <c r="G27" i="12" l="1"/>
  <c r="F26" i="12"/>
  <c r="F18" i="9"/>
  <c r="G19" i="9"/>
  <c r="G28" i="12" l="1"/>
  <c r="F27" i="12"/>
  <c r="G20" i="9"/>
  <c r="F19" i="9"/>
  <c r="G29" i="12" l="1"/>
  <c r="F28" i="12"/>
  <c r="F20" i="9"/>
  <c r="G21" i="9"/>
  <c r="G30" i="12" l="1"/>
  <c r="F29" i="12"/>
  <c r="G22" i="9"/>
  <c r="F21" i="9"/>
  <c r="F30" i="12" l="1"/>
  <c r="G31" i="12"/>
  <c r="F22" i="9"/>
  <c r="G23" i="9"/>
  <c r="F31" i="12" l="1"/>
  <c r="G32" i="12"/>
  <c r="G24" i="9"/>
  <c r="F23" i="9"/>
  <c r="G33" i="12" l="1"/>
  <c r="F32" i="12"/>
  <c r="F24" i="9"/>
  <c r="G25" i="9"/>
  <c r="G34" i="12" l="1"/>
  <c r="F33" i="12"/>
  <c r="G26" i="9"/>
  <c r="F25" i="9"/>
  <c r="G35" i="12" l="1"/>
  <c r="F34" i="12"/>
  <c r="F26" i="9"/>
  <c r="G27" i="9"/>
  <c r="G36" i="12" l="1"/>
  <c r="F35" i="12"/>
  <c r="G28" i="9"/>
  <c r="F27" i="9"/>
  <c r="G37" i="12" l="1"/>
  <c r="F36" i="12"/>
  <c r="F28" i="9"/>
  <c r="G29" i="9"/>
  <c r="G38" i="12" l="1"/>
  <c r="F37" i="12"/>
  <c r="G30" i="9"/>
  <c r="F29" i="9"/>
  <c r="F38" i="12" l="1"/>
  <c r="G39" i="12"/>
  <c r="F30" i="9"/>
  <c r="G31" i="9"/>
  <c r="G40" i="12" l="1"/>
  <c r="F39" i="12"/>
  <c r="G32" i="9"/>
  <c r="F31" i="9"/>
  <c r="G41" i="12" l="1"/>
  <c r="F40" i="12"/>
  <c r="F32" i="9"/>
  <c r="G33" i="9"/>
  <c r="G42" i="12" l="1"/>
  <c r="F41" i="12"/>
  <c r="G34" i="9"/>
  <c r="F33" i="9"/>
  <c r="G43" i="12" l="1"/>
  <c r="F42" i="12"/>
  <c r="F34" i="9"/>
  <c r="G35" i="9"/>
  <c r="G44" i="12" l="1"/>
  <c r="F43" i="12"/>
  <c r="G36" i="9"/>
  <c r="F35" i="9"/>
  <c r="G45" i="12" l="1"/>
  <c r="F44" i="12"/>
  <c r="F36" i="9"/>
  <c r="G37" i="9"/>
  <c r="G46" i="12" l="1"/>
  <c r="F45" i="12"/>
  <c r="G38" i="9"/>
  <c r="F37" i="9"/>
  <c r="F46" i="12" l="1"/>
  <c r="G47" i="12"/>
  <c r="F38" i="9"/>
  <c r="G39" i="9"/>
  <c r="E2" i="1"/>
  <c r="A3" i="10" s="1"/>
  <c r="D3" i="1"/>
  <c r="K2" i="2" s="1"/>
  <c r="B3" i="1"/>
  <c r="G48" i="12" l="1"/>
  <c r="F47" i="12"/>
  <c r="A2" i="7"/>
  <c r="A2" i="10"/>
  <c r="A3" i="7"/>
  <c r="G40" i="9"/>
  <c r="F39" i="9"/>
  <c r="B7" i="1"/>
  <c r="C7" i="1"/>
  <c r="G3" i="2"/>
  <c r="G2" i="2"/>
  <c r="C3" i="9" l="1"/>
  <c r="A3" i="12"/>
  <c r="C2" i="9"/>
  <c r="B2" i="12"/>
  <c r="G49" i="12"/>
  <c r="F48" i="12"/>
  <c r="F40" i="9"/>
  <c r="G41" i="9"/>
  <c r="G50" i="12" l="1"/>
  <c r="F49" i="12"/>
  <c r="F41" i="9"/>
  <c r="G42" i="9"/>
  <c r="G5" i="2"/>
  <c r="G16" i="2"/>
  <c r="J16" i="2" s="1"/>
  <c r="G17" i="2"/>
  <c r="J17" i="2" s="1"/>
  <c r="G18" i="2"/>
  <c r="J18" i="2" s="1"/>
  <c r="G19" i="2"/>
  <c r="G20" i="2"/>
  <c r="G21" i="2"/>
  <c r="G22" i="2"/>
  <c r="G23" i="2"/>
  <c r="G24" i="2"/>
  <c r="G25" i="2"/>
  <c r="G10" i="2"/>
  <c r="J10" i="2" s="1"/>
  <c r="G11" i="2"/>
  <c r="J11" i="2" s="1"/>
  <c r="G12" i="2"/>
  <c r="J12" i="2" s="1"/>
  <c r="G13" i="2"/>
  <c r="J13" i="2" s="1"/>
  <c r="G14" i="2"/>
  <c r="J14" i="2" s="1"/>
  <c r="G9" i="2"/>
  <c r="J9" i="2" s="1"/>
  <c r="D105" i="10" l="1"/>
  <c r="C14" i="7" s="1"/>
  <c r="D85" i="10"/>
  <c r="C12" i="7" s="1"/>
  <c r="D65" i="10"/>
  <c r="C10" i="7" s="1"/>
  <c r="D45" i="10"/>
  <c r="C8" i="7" s="1"/>
  <c r="D95" i="10"/>
  <c r="C13" i="7" s="1"/>
  <c r="D75" i="10"/>
  <c r="C11" i="7" s="1"/>
  <c r="D55" i="10"/>
  <c r="C9" i="7" s="1"/>
  <c r="C105" i="10"/>
  <c r="C85" i="10"/>
  <c r="C65" i="10"/>
  <c r="C45" i="10"/>
  <c r="C95" i="10"/>
  <c r="C75" i="10"/>
  <c r="C55" i="10"/>
  <c r="B105" i="10"/>
  <c r="B85" i="10"/>
  <c r="B65" i="10"/>
  <c r="B45" i="10"/>
  <c r="B95" i="10"/>
  <c r="B75" i="10"/>
  <c r="B55" i="10"/>
  <c r="D35" i="10"/>
  <c r="C7" i="7" s="1"/>
  <c r="C35" i="10"/>
  <c r="B35" i="10"/>
  <c r="J19" i="2"/>
  <c r="M19" i="2" s="1"/>
  <c r="L19" i="2"/>
  <c r="L20" i="2"/>
  <c r="J20" i="2"/>
  <c r="M20" i="2" s="1"/>
  <c r="J22" i="2"/>
  <c r="M22" i="2" s="1"/>
  <c r="L22" i="2"/>
  <c r="L21" i="2"/>
  <c r="J21" i="2"/>
  <c r="M21" i="2" s="1"/>
  <c r="G51" i="12"/>
  <c r="F50" i="12"/>
  <c r="C15" i="10"/>
  <c r="C25" i="10"/>
  <c r="B15" i="10"/>
  <c r="B25" i="10"/>
  <c r="F42" i="9"/>
  <c r="G43" i="9"/>
  <c r="G52" i="12" l="1"/>
  <c r="F51" i="12"/>
  <c r="G44" i="9"/>
  <c r="F43" i="9"/>
  <c r="M17" i="2"/>
  <c r="M18" i="2"/>
  <c r="L17" i="2"/>
  <c r="L18" i="2"/>
  <c r="L10" i="2"/>
  <c r="L11" i="2"/>
  <c r="L12" i="2"/>
  <c r="L13" i="2"/>
  <c r="L14" i="2"/>
  <c r="L9" i="2"/>
  <c r="M10" i="2"/>
  <c r="D25" i="10" s="1"/>
  <c r="C6" i="7" s="1"/>
  <c r="M11" i="2"/>
  <c r="M12" i="2"/>
  <c r="M13" i="2"/>
  <c r="M14" i="2"/>
  <c r="G53" i="12" l="1"/>
  <c r="F52" i="12"/>
  <c r="M9" i="2"/>
  <c r="D15" i="10"/>
  <c r="C5" i="7" s="1"/>
  <c r="F44" i="9"/>
  <c r="G45" i="9"/>
  <c r="B10" i="2" l="1"/>
  <c r="F10" i="2"/>
  <c r="E11" i="2"/>
  <c r="C12" i="2"/>
  <c r="B13" i="2"/>
  <c r="F13" i="2"/>
  <c r="D14" i="2"/>
  <c r="C10" i="2"/>
  <c r="B11" i="2"/>
  <c r="F11" i="2"/>
  <c r="A11" i="2" s="1"/>
  <c r="D12" i="2"/>
  <c r="C13" i="2"/>
  <c r="E14" i="2"/>
  <c r="D10" i="2"/>
  <c r="D13" i="2"/>
  <c r="F14" i="2"/>
  <c r="E10" i="2"/>
  <c r="B12" i="2"/>
  <c r="E13" i="2"/>
  <c r="C11" i="2"/>
  <c r="B14" i="2"/>
  <c r="D11" i="2"/>
  <c r="C14" i="2"/>
  <c r="E12" i="2"/>
  <c r="F12" i="2"/>
  <c r="C9" i="2"/>
  <c r="B9" i="2"/>
  <c r="E9" i="2"/>
  <c r="F9" i="2"/>
  <c r="D9" i="2"/>
  <c r="G54" i="12"/>
  <c r="F53" i="12"/>
  <c r="G46" i="9"/>
  <c r="F45" i="9"/>
  <c r="A10" i="2" l="1"/>
  <c r="A14" i="2"/>
  <c r="A13" i="2"/>
  <c r="A12" i="2"/>
  <c r="A8" i="2"/>
  <c r="G55" i="12"/>
  <c r="F54" i="12"/>
  <c r="A9" i="2"/>
  <c r="F46" i="9"/>
  <c r="G47" i="9"/>
  <c r="G56" i="12" l="1"/>
  <c r="F55" i="12"/>
  <c r="G48" i="9"/>
  <c r="F47" i="9"/>
  <c r="G57" i="12" l="1"/>
  <c r="F56" i="12"/>
  <c r="F48" i="9"/>
  <c r="G49" i="9"/>
  <c r="G58" i="12" l="1"/>
  <c r="F57" i="12"/>
  <c r="F49" i="9"/>
  <c r="G50" i="9"/>
  <c r="G59" i="12" l="1"/>
  <c r="F58" i="12"/>
  <c r="F50" i="9"/>
  <c r="G51" i="9"/>
  <c r="G60" i="12" l="1"/>
  <c r="F59" i="12"/>
  <c r="G52" i="9"/>
  <c r="F51" i="9"/>
  <c r="G61" i="12" l="1"/>
  <c r="F60" i="12"/>
  <c r="F52" i="9"/>
  <c r="G53" i="9"/>
  <c r="G62" i="12" l="1"/>
  <c r="F61" i="12"/>
  <c r="G54" i="9"/>
  <c r="F53" i="9"/>
  <c r="G63" i="12" l="1"/>
  <c r="F62" i="12"/>
  <c r="G55" i="9"/>
  <c r="F54" i="9"/>
  <c r="F63" i="12" l="1"/>
  <c r="G64" i="12"/>
  <c r="G56" i="9"/>
  <c r="F55" i="9"/>
  <c r="G65" i="12" l="1"/>
  <c r="F64" i="12"/>
  <c r="F56" i="9"/>
  <c r="G57" i="9"/>
  <c r="G66" i="12" l="1"/>
  <c r="F65" i="12"/>
  <c r="G58" i="9"/>
  <c r="F57" i="9"/>
  <c r="G67" i="12" l="1"/>
  <c r="F66" i="12"/>
  <c r="F58" i="9"/>
  <c r="G59" i="9"/>
  <c r="G68" i="12" l="1"/>
  <c r="F67" i="12"/>
  <c r="G60" i="9"/>
  <c r="F59" i="9"/>
  <c r="G69" i="12" l="1"/>
  <c r="F68" i="12"/>
  <c r="F60" i="9"/>
  <c r="G61" i="9"/>
  <c r="G70" i="12" l="1"/>
  <c r="F69" i="12"/>
  <c r="G62" i="9"/>
  <c r="F61" i="9"/>
  <c r="G71" i="12" l="1"/>
  <c r="F70" i="12"/>
  <c r="F62" i="9"/>
  <c r="G63" i="9"/>
  <c r="G72" i="12" l="1"/>
  <c r="F71" i="12"/>
  <c r="G64" i="9"/>
  <c r="F63" i="9"/>
  <c r="G73" i="12" l="1"/>
  <c r="F72" i="12"/>
  <c r="F64" i="9"/>
  <c r="G65" i="9"/>
  <c r="G74" i="12" l="1"/>
  <c r="F73" i="12"/>
  <c r="G66" i="9"/>
  <c r="F65" i="9"/>
  <c r="G75" i="12" l="1"/>
  <c r="F74" i="12"/>
  <c r="F66" i="9"/>
  <c r="G67" i="9"/>
  <c r="G76" i="12" l="1"/>
  <c r="F75" i="12"/>
  <c r="G68" i="9"/>
  <c r="F67" i="9"/>
  <c r="G77" i="12" l="1"/>
  <c r="F76" i="12"/>
  <c r="F68" i="9"/>
  <c r="G69" i="9"/>
  <c r="G78" i="12" l="1"/>
  <c r="F77" i="12"/>
  <c r="F69" i="9"/>
  <c r="G70" i="9"/>
  <c r="G79" i="12" l="1"/>
  <c r="F78" i="12"/>
  <c r="G71" i="9"/>
  <c r="F70" i="9"/>
  <c r="G80" i="12" l="1"/>
  <c r="F79" i="12"/>
  <c r="G72" i="9"/>
  <c r="F71" i="9"/>
  <c r="G81" i="12" l="1"/>
  <c r="F80" i="12"/>
  <c r="F72" i="9"/>
  <c r="G73" i="9"/>
  <c r="G82" i="12" l="1"/>
  <c r="F81" i="12"/>
  <c r="G74" i="9"/>
  <c r="F73" i="9"/>
  <c r="G83" i="12" l="1"/>
  <c r="F82" i="12"/>
  <c r="F74" i="9"/>
  <c r="G75" i="9"/>
  <c r="G84" i="12" l="1"/>
  <c r="F83" i="12"/>
  <c r="F75" i="9"/>
  <c r="G76" i="9"/>
  <c r="G85" i="12" l="1"/>
  <c r="F84" i="12"/>
  <c r="F76" i="9"/>
  <c r="G77" i="9"/>
  <c r="F85" i="12" l="1"/>
  <c r="G86" i="12"/>
  <c r="F77" i="9"/>
  <c r="G78" i="9"/>
  <c r="G87" i="12" l="1"/>
  <c r="F86" i="12"/>
  <c r="F78" i="9"/>
  <c r="G79" i="9"/>
  <c r="G88" i="12" l="1"/>
  <c r="F87" i="12"/>
  <c r="G80" i="9"/>
  <c r="F79" i="9"/>
  <c r="G89" i="12" l="1"/>
  <c r="F88" i="12"/>
  <c r="F80" i="9"/>
  <c r="G81" i="9"/>
  <c r="G90" i="12" l="1"/>
  <c r="F89" i="12"/>
  <c r="G82" i="9"/>
  <c r="F81" i="9"/>
  <c r="G91" i="12" l="1"/>
  <c r="F90" i="12"/>
  <c r="F82" i="9"/>
  <c r="G83" i="9"/>
  <c r="G92" i="12" l="1"/>
  <c r="F91" i="12"/>
  <c r="F83" i="9"/>
  <c r="G84" i="9"/>
  <c r="G93" i="12" l="1"/>
  <c r="F92" i="12"/>
  <c r="F84" i="9"/>
  <c r="G85" i="9"/>
  <c r="G94" i="12" l="1"/>
  <c r="F93" i="12"/>
  <c r="F85" i="9"/>
  <c r="G86" i="9"/>
  <c r="F94" i="12" l="1"/>
  <c r="G95" i="12"/>
  <c r="F86" i="9"/>
  <c r="G87" i="9"/>
  <c r="G96" i="12" l="1"/>
  <c r="F95" i="12"/>
  <c r="G88" i="9"/>
  <c r="F87" i="9"/>
  <c r="G97" i="12" l="1"/>
  <c r="F96" i="12"/>
  <c r="F88" i="9"/>
  <c r="G89" i="9"/>
  <c r="G98" i="12" l="1"/>
  <c r="F97" i="12"/>
  <c r="G90" i="9"/>
  <c r="F89" i="9"/>
  <c r="G99" i="12" l="1"/>
  <c r="F98" i="12"/>
  <c r="F90" i="9"/>
  <c r="G91" i="9"/>
  <c r="G100" i="12" l="1"/>
  <c r="F99" i="12"/>
  <c r="F91" i="9"/>
  <c r="G92" i="9"/>
  <c r="G101" i="12" l="1"/>
  <c r="F100" i="12"/>
  <c r="F92" i="9"/>
  <c r="G93" i="9"/>
  <c r="F101" i="12" l="1"/>
  <c r="G102" i="12"/>
  <c r="F93" i="9"/>
  <c r="G94" i="9"/>
  <c r="G103" i="12" l="1"/>
  <c r="F102" i="12"/>
  <c r="F94" i="9"/>
  <c r="G95" i="9"/>
  <c r="G104" i="12" l="1"/>
  <c r="F103" i="12"/>
  <c r="G96" i="9"/>
  <c r="F95" i="9"/>
  <c r="G105" i="12" l="1"/>
  <c r="F104" i="12"/>
  <c r="F96" i="9"/>
  <c r="G97" i="9"/>
  <c r="G106" i="12" l="1"/>
  <c r="F105" i="12"/>
  <c r="G98" i="9"/>
  <c r="F97" i="9"/>
  <c r="G107" i="12" l="1"/>
  <c r="F106" i="12"/>
  <c r="F98" i="9"/>
  <c r="G99" i="9"/>
  <c r="G108" i="12" l="1"/>
  <c r="F107" i="12"/>
  <c r="F99" i="9"/>
  <c r="G100" i="9"/>
  <c r="G109" i="12" l="1"/>
  <c r="F108" i="12"/>
  <c r="F100" i="9"/>
  <c r="G101" i="9"/>
  <c r="G110" i="12" l="1"/>
  <c r="F109" i="12"/>
  <c r="F101" i="9"/>
  <c r="G102" i="9"/>
  <c r="G111" i="12" l="1"/>
  <c r="F110" i="12"/>
  <c r="F102" i="9"/>
  <c r="G103" i="9"/>
  <c r="G112" i="12" l="1"/>
  <c r="F111" i="12"/>
  <c r="G104" i="9"/>
  <c r="F103" i="9"/>
  <c r="G113" i="12" l="1"/>
  <c r="F112" i="12"/>
  <c r="F104" i="9"/>
  <c r="G105" i="9"/>
  <c r="G114" i="12" l="1"/>
  <c r="F113" i="12"/>
  <c r="G106" i="9"/>
  <c r="F105" i="9"/>
  <c r="G115" i="12" l="1"/>
  <c r="G116" i="12" s="1"/>
  <c r="F114" i="12"/>
  <c r="F106" i="9"/>
  <c r="G107" i="9"/>
  <c r="F116" i="12" l="1"/>
  <c r="G117" i="12"/>
  <c r="F115" i="12"/>
  <c r="F107" i="9"/>
  <c r="G108" i="9"/>
  <c r="F117" i="12" l="1"/>
  <c r="G118" i="12"/>
  <c r="F108" i="9"/>
  <c r="G109" i="9"/>
  <c r="G119" i="12" l="1"/>
  <c r="F118" i="12"/>
  <c r="F109" i="9"/>
  <c r="G110" i="9"/>
  <c r="G120" i="12" l="1"/>
  <c r="F119" i="12"/>
  <c r="F110" i="9"/>
  <c r="G111" i="9"/>
  <c r="G121" i="12" l="1"/>
  <c r="F120" i="12"/>
  <c r="G112" i="9"/>
  <c r="F111" i="9"/>
  <c r="F121" i="12" l="1"/>
  <c r="G122" i="12"/>
  <c r="F112" i="9"/>
  <c r="G113" i="9"/>
  <c r="G123" i="12" l="1"/>
  <c r="F122" i="12"/>
  <c r="G114" i="9"/>
  <c r="F113" i="9"/>
  <c r="G124" i="12" l="1"/>
  <c r="F123" i="12"/>
  <c r="F114" i="9"/>
  <c r="G115" i="9"/>
  <c r="F124" i="12" l="1"/>
  <c r="G125" i="12"/>
  <c r="F115" i="9"/>
  <c r="G116" i="9"/>
  <c r="F125" i="12" l="1"/>
  <c r="G126" i="12"/>
  <c r="G117" i="9"/>
  <c r="F116" i="9"/>
  <c r="G127" i="12" l="1"/>
  <c r="F126" i="12"/>
  <c r="G118" i="9"/>
  <c r="F117" i="9"/>
  <c r="G128" i="12" l="1"/>
  <c r="F127" i="12"/>
  <c r="G119" i="9"/>
  <c r="F118" i="9"/>
  <c r="F128" i="12" l="1"/>
  <c r="G129" i="12"/>
  <c r="G120" i="9"/>
  <c r="F119" i="9"/>
  <c r="F129" i="12" l="1"/>
  <c r="G130" i="12"/>
  <c r="F120" i="9"/>
  <c r="G121" i="9"/>
  <c r="G131" i="12" l="1"/>
  <c r="F130" i="12"/>
  <c r="G122" i="9"/>
  <c r="F121" i="9"/>
  <c r="G132" i="12" l="1"/>
  <c r="F131" i="12"/>
  <c r="F122" i="9"/>
  <c r="G123" i="9"/>
  <c r="F132" i="12" l="1"/>
  <c r="G133" i="12"/>
  <c r="F123" i="9"/>
  <c r="G124" i="9"/>
  <c r="F133" i="12" l="1"/>
  <c r="G134" i="12"/>
  <c r="F124" i="9"/>
  <c r="G125" i="9"/>
  <c r="G135" i="12" l="1"/>
  <c r="F134" i="12"/>
  <c r="F125" i="9"/>
  <c r="G126" i="9"/>
  <c r="G136" i="12" l="1"/>
  <c r="F135" i="12"/>
  <c r="F126" i="9"/>
  <c r="G127" i="9"/>
  <c r="F136" i="12" l="1"/>
  <c r="G137" i="12"/>
  <c r="G128" i="9"/>
  <c r="F127" i="9"/>
  <c r="F137" i="12" l="1"/>
  <c r="G138" i="12"/>
  <c r="F128" i="9"/>
  <c r="G129" i="9"/>
  <c r="G139" i="12" l="1"/>
  <c r="F138" i="12"/>
  <c r="G130" i="9"/>
  <c r="F129" i="9"/>
  <c r="G140" i="12" l="1"/>
  <c r="F139" i="12"/>
  <c r="F130" i="9"/>
  <c r="G131" i="9"/>
  <c r="F140" i="12" l="1"/>
  <c r="G141" i="12"/>
  <c r="F131" i="9"/>
  <c r="G132" i="9"/>
  <c r="F141" i="12" l="1"/>
  <c r="G142" i="12"/>
  <c r="F132" i="9"/>
  <c r="G133" i="9"/>
  <c r="G143" i="12" l="1"/>
  <c r="F142" i="12"/>
  <c r="G134" i="9"/>
  <c r="F133" i="9"/>
  <c r="G144" i="12" l="1"/>
  <c r="F143" i="12"/>
  <c r="F134" i="9"/>
  <c r="G135" i="9"/>
  <c r="F144" i="12" l="1"/>
  <c r="G145" i="12"/>
  <c r="G136" i="9"/>
  <c r="F135" i="9"/>
  <c r="F145" i="12" l="1"/>
  <c r="G146" i="12"/>
  <c r="G137" i="9"/>
  <c r="F136" i="9"/>
  <c r="G147" i="12" l="1"/>
  <c r="F146" i="12"/>
  <c r="G138" i="9"/>
  <c r="F137" i="9"/>
  <c r="G148" i="12" l="1"/>
  <c r="F147" i="12"/>
  <c r="G139" i="9"/>
  <c r="F138" i="9"/>
  <c r="F148" i="12" l="1"/>
  <c r="G149" i="12"/>
  <c r="G140" i="9"/>
  <c r="F139" i="9"/>
  <c r="F149" i="12" l="1"/>
  <c r="G150" i="12"/>
  <c r="F140" i="9"/>
  <c r="G141" i="9"/>
  <c r="G151" i="12" l="1"/>
  <c r="F150" i="12"/>
  <c r="F141" i="9"/>
  <c r="G142" i="9"/>
  <c r="G152" i="12" l="1"/>
  <c r="F151" i="12"/>
  <c r="G143" i="9"/>
  <c r="F142" i="9"/>
  <c r="F152" i="12" l="1"/>
  <c r="G153" i="12"/>
  <c r="F143" i="9"/>
  <c r="G144" i="9"/>
  <c r="F153" i="12" l="1"/>
  <c r="G154" i="12"/>
  <c r="F144" i="9"/>
  <c r="G145" i="9"/>
  <c r="G155" i="12" l="1"/>
  <c r="F154" i="12"/>
  <c r="F145" i="9"/>
  <c r="G146" i="9"/>
  <c r="G156" i="12" l="1"/>
  <c r="F155" i="12"/>
  <c r="F146" i="9"/>
  <c r="G147" i="9"/>
  <c r="F156" i="12" l="1"/>
  <c r="G157" i="12"/>
  <c r="F147" i="9"/>
  <c r="G148" i="9"/>
  <c r="F157" i="12" l="1"/>
  <c r="G158" i="12"/>
  <c r="F148" i="9"/>
  <c r="G149" i="9"/>
  <c r="G159" i="12" l="1"/>
  <c r="F158" i="12"/>
  <c r="F149" i="9"/>
  <c r="G150" i="9"/>
  <c r="G160" i="12" l="1"/>
  <c r="F159" i="12"/>
  <c r="F150" i="9"/>
  <c r="G151" i="9"/>
  <c r="F160" i="12" l="1"/>
  <c r="G161" i="12"/>
  <c r="F151" i="9"/>
  <c r="G152" i="9"/>
  <c r="F161" i="12" l="1"/>
  <c r="G162" i="12"/>
  <c r="F152" i="9"/>
  <c r="G153" i="9"/>
  <c r="G163" i="12" l="1"/>
  <c r="F162" i="12"/>
  <c r="F153" i="9"/>
  <c r="G154" i="9"/>
  <c r="G164" i="12" l="1"/>
  <c r="F163" i="12"/>
  <c r="F154" i="9"/>
  <c r="G155" i="9"/>
  <c r="F164" i="12" l="1"/>
  <c r="G165" i="12"/>
  <c r="F155" i="9"/>
  <c r="G156" i="9"/>
  <c r="F165" i="12" l="1"/>
  <c r="G166" i="12"/>
  <c r="F156" i="9"/>
  <c r="G157" i="9"/>
  <c r="G167" i="12" l="1"/>
  <c r="F166" i="12"/>
  <c r="F157" i="9"/>
  <c r="G158" i="9"/>
  <c r="F158" i="9" l="1"/>
  <c r="G159" i="9"/>
  <c r="G168" i="12"/>
  <c r="F167" i="12"/>
  <c r="B18" i="2"/>
  <c r="B21" i="2"/>
  <c r="F23" i="2"/>
  <c r="A23" i="2" s="1"/>
  <c r="B15" i="2"/>
  <c r="C18" i="2"/>
  <c r="C21" i="2"/>
  <c r="F16" i="2"/>
  <c r="A16" i="2" s="1"/>
  <c r="F22" i="2"/>
  <c r="A22" i="2" s="1"/>
  <c r="E18" i="2"/>
  <c r="E23" i="2"/>
  <c r="C19" i="2"/>
  <c r="C22" i="2"/>
  <c r="F20" i="2"/>
  <c r="A20" i="2" s="1"/>
  <c r="E15" i="2"/>
  <c r="F18" i="2"/>
  <c r="A18" i="2" s="1"/>
  <c r="F21" i="2"/>
  <c r="A21" i="2" s="1"/>
  <c r="D24" i="2"/>
  <c r="F15" i="2"/>
  <c r="B19" i="2"/>
  <c r="E22" i="2"/>
  <c r="D18" i="2"/>
  <c r="C20" i="2"/>
  <c r="B22" i="2"/>
  <c r="F24" i="2"/>
  <c r="A24" i="2" s="1"/>
  <c r="D19" i="2"/>
  <c r="C24" i="2"/>
  <c r="D20" i="2"/>
  <c r="E20" i="2"/>
  <c r="B20" i="2"/>
  <c r="D15" i="2"/>
  <c r="F17" i="2"/>
  <c r="A17" i="2" s="1"/>
  <c r="B16" i="2"/>
  <c r="C16" i="2"/>
  <c r="D16" i="2"/>
  <c r="D22" i="2"/>
  <c r="E16" i="2"/>
  <c r="C23" i="2"/>
  <c r="D21" i="2"/>
  <c r="B17" i="2"/>
  <c r="E17" i="2"/>
  <c r="C17" i="2"/>
  <c r="B23" i="2"/>
  <c r="D17" i="2"/>
  <c r="E24" i="2"/>
  <c r="E21" i="2"/>
  <c r="D23" i="2"/>
  <c r="E19" i="2"/>
  <c r="F19" i="2"/>
  <c r="A19" i="2" s="1"/>
  <c r="C15" i="2"/>
  <c r="B24" i="2"/>
  <c r="G160" i="9" l="1"/>
  <c r="F159" i="9"/>
  <c r="F168" i="12"/>
  <c r="G169" i="12"/>
  <c r="D25" i="2"/>
  <c r="E25" i="2"/>
  <c r="B25" i="2"/>
  <c r="F25" i="2"/>
  <c r="A25" i="2" s="1"/>
  <c r="C25" i="2"/>
  <c r="F160" i="9" l="1"/>
  <c r="G161" i="9"/>
  <c r="F169" i="12"/>
  <c r="G170" i="12"/>
  <c r="G162" i="9" l="1"/>
  <c r="F161" i="9"/>
  <c r="G171" i="12"/>
  <c r="F170" i="12"/>
  <c r="F162" i="9" l="1"/>
  <c r="G163" i="9"/>
  <c r="G172" i="12"/>
  <c r="F171" i="12"/>
  <c r="A5" i="12"/>
  <c r="B7" i="12"/>
  <c r="B5" i="12"/>
  <c r="B9" i="12"/>
  <c r="A7" i="12"/>
  <c r="A6" i="12"/>
  <c r="A9" i="12"/>
  <c r="B8" i="12"/>
  <c r="B6" i="12"/>
  <c r="A8" i="12"/>
  <c r="A10" i="12"/>
  <c r="B10" i="12"/>
  <c r="B15" i="12"/>
  <c r="A13" i="12"/>
  <c r="A15" i="12"/>
  <c r="B17" i="12"/>
  <c r="A17" i="12"/>
  <c r="B13" i="12"/>
  <c r="B14" i="12"/>
  <c r="A16" i="12"/>
  <c r="A11" i="12"/>
  <c r="B16" i="12"/>
  <c r="B12" i="12"/>
  <c r="B11" i="12"/>
  <c r="A14" i="12"/>
  <c r="A12" i="12"/>
  <c r="F163" i="9" l="1"/>
  <c r="G164" i="9"/>
  <c r="F172" i="12"/>
  <c r="G173" i="12"/>
  <c r="A76" i="2"/>
  <c r="A83" i="2"/>
  <c r="A65" i="2"/>
  <c r="A27" i="2"/>
  <c r="A51" i="2"/>
  <c r="F164" i="9" l="1"/>
  <c r="G165" i="9"/>
  <c r="F173" i="12"/>
  <c r="G174" i="12"/>
  <c r="F48" i="2"/>
  <c r="A48" i="2" s="1"/>
  <c r="F69" i="2"/>
  <c r="A69" i="2" s="1"/>
  <c r="F110" i="2"/>
  <c r="A110" i="2" s="1"/>
  <c r="F95" i="2"/>
  <c r="A95" i="2" s="1"/>
  <c r="F96" i="2"/>
  <c r="A96" i="2" s="1"/>
  <c r="F74" i="2"/>
  <c r="A74" i="2" s="1"/>
  <c r="C103" i="2"/>
  <c r="B61" i="2"/>
  <c r="E74" i="2"/>
  <c r="B105" i="2"/>
  <c r="F75" i="2"/>
  <c r="B70" i="2"/>
  <c r="C109" i="2"/>
  <c r="D100" i="2"/>
  <c r="C110" i="2"/>
  <c r="B106" i="2"/>
  <c r="C36" i="2"/>
  <c r="E27" i="2"/>
  <c r="D89" i="2"/>
  <c r="B86" i="2"/>
  <c r="D80" i="2"/>
  <c r="E30" i="2"/>
  <c r="C64" i="2"/>
  <c r="D79" i="2"/>
  <c r="D48" i="2"/>
  <c r="D82" i="2"/>
  <c r="B49" i="2"/>
  <c r="D84" i="2"/>
  <c r="D92" i="2"/>
  <c r="C101" i="2"/>
  <c r="C92" i="2"/>
  <c r="C87" i="2"/>
  <c r="E37" i="2"/>
  <c r="D55" i="2"/>
  <c r="E97" i="2"/>
  <c r="D108" i="2"/>
  <c r="B79" i="2"/>
  <c r="B92" i="2"/>
  <c r="B60" i="2"/>
  <c r="E47" i="2"/>
  <c r="B109" i="2"/>
  <c r="B50" i="2"/>
  <c r="B28" i="2"/>
  <c r="C50" i="2"/>
  <c r="C27" i="2"/>
  <c r="B56" i="2"/>
  <c r="C78" i="2"/>
  <c r="C91" i="2"/>
  <c r="C56" i="2"/>
  <c r="B55" i="2"/>
  <c r="D49" i="2"/>
  <c r="E79" i="2"/>
  <c r="E89" i="2"/>
  <c r="C26" i="2"/>
  <c r="D98" i="2"/>
  <c r="B59" i="2"/>
  <c r="C95" i="2"/>
  <c r="C76" i="2"/>
  <c r="B44" i="2"/>
  <c r="B29" i="2"/>
  <c r="B82" i="2"/>
  <c r="D73" i="2"/>
  <c r="D106" i="2"/>
  <c r="E63" i="2"/>
  <c r="B81" i="2"/>
  <c r="C67" i="2"/>
  <c r="B80" i="2"/>
  <c r="D94" i="2"/>
  <c r="E43" i="2"/>
  <c r="D38" i="2"/>
  <c r="E38" i="2"/>
  <c r="E52" i="2"/>
  <c r="D26" i="2"/>
  <c r="D35" i="2"/>
  <c r="C45" i="2"/>
  <c r="C88" i="2"/>
  <c r="C46" i="2"/>
  <c r="E26" i="2"/>
  <c r="C49" i="2"/>
  <c r="C35" i="2"/>
  <c r="D71" i="2"/>
  <c r="D76" i="2"/>
  <c r="B58" i="2"/>
  <c r="D42" i="2"/>
  <c r="B32" i="2"/>
  <c r="B38" i="2"/>
  <c r="E50" i="2"/>
  <c r="C99" i="2"/>
  <c r="C84" i="2"/>
  <c r="D102" i="2"/>
  <c r="D47" i="2"/>
  <c r="B51" i="2"/>
  <c r="D75" i="2"/>
  <c r="E45" i="2"/>
  <c r="B110" i="2"/>
  <c r="E33" i="2"/>
  <c r="B104" i="2"/>
  <c r="C98" i="2"/>
  <c r="B65" i="2"/>
  <c r="D36" i="2"/>
  <c r="B62" i="2"/>
  <c r="D69" i="2"/>
  <c r="C74" i="2"/>
  <c r="F26" i="2"/>
  <c r="B31" i="2"/>
  <c r="B102" i="2"/>
  <c r="D54" i="2"/>
  <c r="C81" i="2"/>
  <c r="E105" i="2"/>
  <c r="C79" i="2"/>
  <c r="B54" i="2"/>
  <c r="E98" i="2"/>
  <c r="D56" i="2"/>
  <c r="C86" i="2"/>
  <c r="D65" i="2"/>
  <c r="E72" i="2"/>
  <c r="C57" i="2"/>
  <c r="F64" i="2"/>
  <c r="D72" i="2"/>
  <c r="C62" i="2"/>
  <c r="C38" i="2"/>
  <c r="D87" i="2"/>
  <c r="D34" i="2"/>
  <c r="D101" i="2"/>
  <c r="C96" i="2"/>
  <c r="B46" i="2"/>
  <c r="C83" i="2"/>
  <c r="E64" i="2"/>
  <c r="E93" i="2"/>
  <c r="D110" i="2"/>
  <c r="B68" i="2"/>
  <c r="C82" i="2"/>
  <c r="B94" i="2"/>
  <c r="E84" i="2"/>
  <c r="D43" i="2"/>
  <c r="E54" i="2"/>
  <c r="D86" i="2"/>
  <c r="C29" i="2"/>
  <c r="B66" i="2"/>
  <c r="B99" i="2"/>
  <c r="D93" i="2"/>
  <c r="B36" i="2"/>
  <c r="D81" i="2"/>
  <c r="D105" i="2"/>
  <c r="B57" i="2"/>
  <c r="F27" i="2"/>
  <c r="E76" i="2"/>
  <c r="B73" i="2"/>
  <c r="B78" i="2"/>
  <c r="E109" i="2"/>
  <c r="F76" i="2"/>
  <c r="B45" i="2"/>
  <c r="B90" i="2"/>
  <c r="B26" i="2"/>
  <c r="C47" i="2"/>
  <c r="E95" i="2"/>
  <c r="E106" i="2"/>
  <c r="D99" i="2"/>
  <c r="B83" i="2"/>
  <c r="E41" i="2"/>
  <c r="D27" i="2"/>
  <c r="B43" i="2"/>
  <c r="E58" i="2"/>
  <c r="C51" i="2"/>
  <c r="C41" i="2"/>
  <c r="D51" i="2"/>
  <c r="E94" i="2"/>
  <c r="E82" i="2"/>
  <c r="E53" i="2"/>
  <c r="D41" i="2"/>
  <c r="D31" i="2"/>
  <c r="C43" i="2"/>
  <c r="D107" i="2"/>
  <c r="B39" i="2"/>
  <c r="D85" i="2"/>
  <c r="D88" i="2"/>
  <c r="D53" i="2"/>
  <c r="D104" i="2"/>
  <c r="E108" i="2"/>
  <c r="C107" i="2"/>
  <c r="D97" i="2"/>
  <c r="B84" i="2"/>
  <c r="B108" i="2"/>
  <c r="D64" i="2"/>
  <c r="F50" i="2"/>
  <c r="E67" i="2"/>
  <c r="E68" i="2"/>
  <c r="C108" i="2"/>
  <c r="D67" i="2"/>
  <c r="C30" i="2"/>
  <c r="B52" i="2"/>
  <c r="B75" i="2"/>
  <c r="D59" i="2"/>
  <c r="E70" i="2"/>
  <c r="C73" i="2"/>
  <c r="D68" i="2"/>
  <c r="D83" i="2"/>
  <c r="C77" i="2"/>
  <c r="C54" i="2"/>
  <c r="D37" i="2"/>
  <c r="F83" i="2"/>
  <c r="B101" i="2"/>
  <c r="E88" i="2"/>
  <c r="C55" i="2"/>
  <c r="C28" i="2"/>
  <c r="B40" i="2"/>
  <c r="E49" i="2"/>
  <c r="B47" i="2"/>
  <c r="D44" i="2"/>
  <c r="D63" i="2"/>
  <c r="B85" i="2"/>
  <c r="E73" i="2"/>
  <c r="C40" i="2"/>
  <c r="E96" i="2"/>
  <c r="C80" i="2"/>
  <c r="C65" i="2"/>
  <c r="B89" i="2"/>
  <c r="C66" i="2"/>
  <c r="F79" i="2"/>
  <c r="A79" i="2" s="1"/>
  <c r="F38" i="2"/>
  <c r="A38" i="2" s="1"/>
  <c r="F49" i="2"/>
  <c r="A49" i="2" s="1"/>
  <c r="F42" i="2"/>
  <c r="A42" i="2" s="1"/>
  <c r="F99" i="2"/>
  <c r="A99" i="2" s="1"/>
  <c r="F85" i="2"/>
  <c r="A85" i="2" s="1"/>
  <c r="F102" i="2"/>
  <c r="A102" i="2" s="1"/>
  <c r="F78" i="2"/>
  <c r="A78" i="2" s="1"/>
  <c r="F46" i="2"/>
  <c r="A46" i="2" s="1"/>
  <c r="F108" i="2"/>
  <c r="A108" i="2" s="1"/>
  <c r="F53" i="2"/>
  <c r="A53" i="2" s="1"/>
  <c r="C37" i="2"/>
  <c r="E104" i="2"/>
  <c r="E46" i="2"/>
  <c r="C61" i="2"/>
  <c r="E55" i="2"/>
  <c r="B97" i="2"/>
  <c r="E78" i="2"/>
  <c r="E31" i="2"/>
  <c r="D33" i="2"/>
  <c r="D60" i="2"/>
  <c r="E44" i="2"/>
  <c r="C89" i="2"/>
  <c r="E99" i="2"/>
  <c r="C58" i="2"/>
  <c r="C60" i="2"/>
  <c r="E81" i="2"/>
  <c r="D109" i="2"/>
  <c r="E62" i="2"/>
  <c r="E77" i="2"/>
  <c r="B35" i="2"/>
  <c r="E71" i="2"/>
  <c r="B67" i="2"/>
  <c r="E32" i="2"/>
  <c r="E80" i="2"/>
  <c r="F51" i="2"/>
  <c r="C104" i="2"/>
  <c r="B63" i="2"/>
  <c r="D50" i="2"/>
  <c r="F82" i="2"/>
  <c r="C52" i="2"/>
  <c r="F101" i="2"/>
  <c r="A101" i="2" s="1"/>
  <c r="F80" i="2"/>
  <c r="A80" i="2" s="1"/>
  <c r="F43" i="2"/>
  <c r="A43" i="2" s="1"/>
  <c r="F56" i="2"/>
  <c r="A56" i="2" s="1"/>
  <c r="F35" i="2"/>
  <c r="A35" i="2" s="1"/>
  <c r="F29" i="2"/>
  <c r="A29" i="2" s="1"/>
  <c r="F54" i="2"/>
  <c r="A54" i="2" s="1"/>
  <c r="F37" i="2"/>
  <c r="A37" i="2" s="1"/>
  <c r="F68" i="2"/>
  <c r="A68" i="2" s="1"/>
  <c r="F86" i="2"/>
  <c r="A86" i="2" s="1"/>
  <c r="F66" i="2"/>
  <c r="F44" i="2"/>
  <c r="A44" i="2" s="1"/>
  <c r="F31" i="2"/>
  <c r="A31" i="2" s="1"/>
  <c r="F72" i="2"/>
  <c r="A72" i="2" s="1"/>
  <c r="F93" i="2"/>
  <c r="A93" i="2" s="1"/>
  <c r="F89" i="2"/>
  <c r="A89" i="2" s="1"/>
  <c r="F103" i="2"/>
  <c r="A103" i="2" s="1"/>
  <c r="F81" i="2"/>
  <c r="A81" i="2" s="1"/>
  <c r="F61" i="2"/>
  <c r="A61" i="2" s="1"/>
  <c r="B33" i="2"/>
  <c r="B77" i="2"/>
  <c r="E40" i="2"/>
  <c r="D46" i="2"/>
  <c r="C32" i="2"/>
  <c r="C105" i="2"/>
  <c r="C33" i="2"/>
  <c r="B53" i="2"/>
  <c r="E39" i="2"/>
  <c r="E86" i="2"/>
  <c r="C44" i="2"/>
  <c r="E87" i="2"/>
  <c r="D32" i="2"/>
  <c r="B37" i="2"/>
  <c r="E90" i="2"/>
  <c r="D29" i="2"/>
  <c r="B74" i="2"/>
  <c r="B42" i="2"/>
  <c r="C59" i="2"/>
  <c r="D39" i="2"/>
  <c r="D74" i="2"/>
  <c r="B87" i="2"/>
  <c r="E28" i="2"/>
  <c r="C70" i="2"/>
  <c r="D77" i="2"/>
  <c r="C75" i="2"/>
  <c r="C106" i="2"/>
  <c r="C63" i="2"/>
  <c r="D57" i="2"/>
  <c r="E83" i="2"/>
  <c r="C31" i="2"/>
  <c r="E36" i="2"/>
  <c r="E85" i="2"/>
  <c r="C48" i="2"/>
  <c r="C72" i="2"/>
  <c r="E75" i="2"/>
  <c r="D52" i="2"/>
  <c r="B72" i="2"/>
  <c r="F91" i="2"/>
  <c r="A91" i="2" s="1"/>
  <c r="F47" i="2"/>
  <c r="A47" i="2" s="1"/>
  <c r="F41" i="2"/>
  <c r="A41" i="2" s="1"/>
  <c r="F32" i="2"/>
  <c r="A32" i="2" s="1"/>
  <c r="F63" i="2"/>
  <c r="A63" i="2" s="1"/>
  <c r="F88" i="2"/>
  <c r="A88" i="2" s="1"/>
  <c r="F90" i="2"/>
  <c r="A90" i="2" s="1"/>
  <c r="E57" i="2"/>
  <c r="C102" i="2"/>
  <c r="D95" i="2"/>
  <c r="B71" i="2"/>
  <c r="F73" i="2"/>
  <c r="A73" i="2" s="1"/>
  <c r="F105" i="2"/>
  <c r="A105" i="2" s="1"/>
  <c r="F30" i="2"/>
  <c r="A30" i="2" s="1"/>
  <c r="F34" i="2"/>
  <c r="A34" i="2" s="1"/>
  <c r="F36" i="2"/>
  <c r="A36" i="2" s="1"/>
  <c r="F71" i="2"/>
  <c r="A71" i="2" s="1"/>
  <c r="F98" i="2"/>
  <c r="A98" i="2" s="1"/>
  <c r="F84" i="2"/>
  <c r="A84" i="2" s="1"/>
  <c r="F59" i="2"/>
  <c r="A59" i="2" s="1"/>
  <c r="F39" i="2"/>
  <c r="A39" i="2" s="1"/>
  <c r="F52" i="2"/>
  <c r="A52" i="2" s="1"/>
  <c r="F107" i="2"/>
  <c r="A107" i="2" s="1"/>
  <c r="F28" i="2"/>
  <c r="A28" i="2" s="1"/>
  <c r="F57" i="2"/>
  <c r="A57" i="2" s="1"/>
  <c r="F60" i="2"/>
  <c r="A60" i="2" s="1"/>
  <c r="F58" i="2"/>
  <c r="A58" i="2" s="1"/>
  <c r="B93" i="2"/>
  <c r="B107" i="2"/>
  <c r="C39" i="2"/>
  <c r="D78" i="2"/>
  <c r="C34" i="2"/>
  <c r="C90" i="2"/>
  <c r="C68" i="2"/>
  <c r="E65" i="2"/>
  <c r="C97" i="2"/>
  <c r="D61" i="2"/>
  <c r="E48" i="2"/>
  <c r="B98" i="2"/>
  <c r="D90" i="2"/>
  <c r="D28" i="2"/>
  <c r="E100" i="2"/>
  <c r="D45" i="2"/>
  <c r="C69" i="2"/>
  <c r="D91" i="2"/>
  <c r="D58" i="2"/>
  <c r="E60" i="2"/>
  <c r="F65" i="2"/>
  <c r="D103" i="2"/>
  <c r="C42" i="2"/>
  <c r="D30" i="2"/>
  <c r="B88" i="2"/>
  <c r="B27" i="2"/>
  <c r="B96" i="2"/>
  <c r="F92" i="2"/>
  <c r="A92" i="2" s="1"/>
  <c r="F94" i="2"/>
  <c r="A94" i="2" s="1"/>
  <c r="F77" i="2"/>
  <c r="A77" i="2" s="1"/>
  <c r="F45" i="2"/>
  <c r="A45" i="2" s="1"/>
  <c r="F55" i="2"/>
  <c r="A55" i="2" s="1"/>
  <c r="F104" i="2"/>
  <c r="A104" i="2" s="1"/>
  <c r="F100" i="2"/>
  <c r="A100" i="2" s="1"/>
  <c r="F70" i="2"/>
  <c r="A70" i="2" s="1"/>
  <c r="F33" i="2"/>
  <c r="A33" i="2" s="1"/>
  <c r="F62" i="2"/>
  <c r="A62" i="2" s="1"/>
  <c r="F97" i="2"/>
  <c r="A97" i="2" s="1"/>
  <c r="F109" i="2"/>
  <c r="A109" i="2" s="1"/>
  <c r="F106" i="2"/>
  <c r="A106" i="2" s="1"/>
  <c r="F40" i="2"/>
  <c r="A40" i="2" s="1"/>
  <c r="F67" i="2"/>
  <c r="A67" i="2" s="1"/>
  <c r="F87" i="2"/>
  <c r="A87" i="2" s="1"/>
  <c r="E110" i="2"/>
  <c r="E69" i="2"/>
  <c r="C94" i="2"/>
  <c r="B41" i="2"/>
  <c r="B34" i="2"/>
  <c r="E101" i="2"/>
  <c r="B76" i="2"/>
  <c r="E66" i="2"/>
  <c r="B91" i="2"/>
  <c r="C93" i="2"/>
  <c r="D62" i="2"/>
  <c r="D66" i="2"/>
  <c r="D70" i="2"/>
  <c r="E91" i="2"/>
  <c r="B64" i="2"/>
  <c r="B103" i="2"/>
  <c r="E92" i="2"/>
  <c r="E42" i="2"/>
  <c r="E59" i="2"/>
  <c r="C71" i="2"/>
  <c r="B100" i="2"/>
  <c r="E29" i="2"/>
  <c r="D40" i="2"/>
  <c r="E51" i="2"/>
  <c r="E103" i="2"/>
  <c r="E107" i="2"/>
  <c r="B69" i="2"/>
  <c r="E35" i="2"/>
  <c r="D96" i="2"/>
  <c r="B95" i="2"/>
  <c r="C100" i="2"/>
  <c r="E102" i="2"/>
  <c r="C85" i="2"/>
  <c r="E34" i="2"/>
  <c r="C53" i="2"/>
  <c r="E56" i="2"/>
  <c r="B30" i="2"/>
  <c r="E61" i="2"/>
  <c r="B48" i="2"/>
  <c r="B21" i="12" l="1"/>
  <c r="A42" i="12"/>
  <c r="B31" i="12"/>
  <c r="B23" i="12"/>
  <c r="B19" i="12"/>
  <c r="B44" i="12"/>
  <c r="A31" i="12"/>
  <c r="A29" i="12"/>
  <c r="B18" i="12"/>
  <c r="A43" i="12"/>
  <c r="A35" i="12"/>
  <c r="B27" i="12"/>
  <c r="A19" i="12"/>
  <c r="A41" i="12"/>
  <c r="B35" i="12"/>
  <c r="B28" i="12"/>
  <c r="B39" i="12"/>
  <c r="B30" i="12"/>
  <c r="A20" i="12"/>
  <c r="B40" i="12"/>
  <c r="A32" i="12"/>
  <c r="B22" i="12"/>
  <c r="B43" i="12"/>
  <c r="B34" i="12"/>
  <c r="A28" i="12"/>
  <c r="B42" i="12"/>
  <c r="A34" i="12"/>
  <c r="B26" i="12"/>
  <c r="A40" i="12"/>
  <c r="B38" i="12"/>
  <c r="B25" i="12"/>
  <c r="B24" i="12"/>
  <c r="A36" i="12"/>
  <c r="B33" i="12"/>
  <c r="A24" i="12"/>
  <c r="B36" i="12"/>
  <c r="B32" i="12"/>
  <c r="A23" i="12"/>
  <c r="A39" i="12"/>
  <c r="A33" i="12"/>
  <c r="A22" i="12"/>
  <c r="B41" i="12"/>
  <c r="A30" i="12"/>
  <c r="A25" i="12"/>
  <c r="A18" i="12"/>
  <c r="A45" i="12"/>
  <c r="A37" i="12"/>
  <c r="A26" i="12"/>
  <c r="A21" i="12"/>
  <c r="B45" i="12"/>
  <c r="B37" i="12"/>
  <c r="B29" i="12"/>
  <c r="B20" i="12"/>
  <c r="A44" i="12"/>
  <c r="A38" i="12"/>
  <c r="A27" i="12"/>
  <c r="G166" i="9"/>
  <c r="F165" i="9"/>
  <c r="A66" i="2"/>
  <c r="A157" i="12" s="1"/>
  <c r="G175" i="12"/>
  <c r="F174" i="12"/>
  <c r="B6" i="9"/>
  <c r="C44" i="9"/>
  <c r="C6" i="9"/>
  <c r="E38" i="9"/>
  <c r="C10" i="9"/>
  <c r="A26" i="9"/>
  <c r="B37" i="9"/>
  <c r="E17" i="9"/>
  <c r="C42" i="9"/>
  <c r="A31" i="9"/>
  <c r="C17" i="9"/>
  <c r="D17" i="9"/>
  <c r="B45" i="9"/>
  <c r="E8" i="9"/>
  <c r="D5" i="9"/>
  <c r="C27" i="9"/>
  <c r="A18" i="9"/>
  <c r="B13" i="9"/>
  <c r="A45" i="9"/>
  <c r="D9" i="9"/>
  <c r="E7" i="9"/>
  <c r="B7" i="9"/>
  <c r="E41" i="9"/>
  <c r="B24" i="9"/>
  <c r="B9" i="9"/>
  <c r="A8" i="9"/>
  <c r="B26" i="9"/>
  <c r="E20" i="9"/>
  <c r="D21" i="9"/>
  <c r="C8" i="9"/>
  <c r="B40" i="9"/>
  <c r="E33" i="9"/>
  <c r="C35" i="9"/>
  <c r="C38" i="9"/>
  <c r="B34" i="9"/>
  <c r="B17" i="9"/>
  <c r="E23" i="9"/>
  <c r="C18" i="9"/>
  <c r="B31" i="9"/>
  <c r="E45" i="9"/>
  <c r="D39" i="9"/>
  <c r="C5" i="9"/>
  <c r="C28" i="9"/>
  <c r="A17" i="9"/>
  <c r="C9" i="9"/>
  <c r="B25" i="9"/>
  <c r="B36" i="9"/>
  <c r="D41" i="9"/>
  <c r="B8" i="9"/>
  <c r="E29" i="9"/>
  <c r="A21" i="9"/>
  <c r="B22" i="9"/>
  <c r="A40" i="9"/>
  <c r="E24" i="9"/>
  <c r="D20" i="9"/>
  <c r="A5" i="9"/>
  <c r="D35" i="9"/>
  <c r="A44" i="9"/>
  <c r="D13" i="9"/>
  <c r="D29" i="9"/>
  <c r="C14" i="9"/>
  <c r="C36" i="9"/>
  <c r="B5" i="9"/>
  <c r="A36" i="9"/>
  <c r="C43" i="9"/>
  <c r="B39" i="9"/>
  <c r="B43" i="9"/>
  <c r="B19" i="9"/>
  <c r="C11" i="9"/>
  <c r="A22" i="9"/>
  <c r="C20" i="9"/>
  <c r="E12" i="9"/>
  <c r="D45" i="9"/>
  <c r="E37" i="9"/>
  <c r="C16" i="9"/>
  <c r="D30" i="9"/>
  <c r="B27" i="9"/>
  <c r="B41" i="9"/>
  <c r="D31" i="9"/>
  <c r="D36" i="9"/>
  <c r="C29" i="9"/>
  <c r="E19" i="9"/>
  <c r="B10" i="9"/>
  <c r="B29" i="9"/>
  <c r="B35" i="9"/>
  <c r="E11" i="9"/>
  <c r="D43" i="9"/>
  <c r="B14" i="9"/>
  <c r="E25" i="9"/>
  <c r="D14" i="9"/>
  <c r="A43" i="9"/>
  <c r="B32" i="9"/>
  <c r="D44" i="9"/>
  <c r="D7" i="9"/>
  <c r="D28" i="9"/>
  <c r="C25" i="9"/>
  <c r="B44" i="9"/>
  <c r="B38" i="9"/>
  <c r="C33" i="9"/>
  <c r="C23" i="9"/>
  <c r="D40" i="9"/>
  <c r="B20" i="9"/>
  <c r="A24" i="9"/>
  <c r="E40" i="9"/>
  <c r="C40" i="9"/>
  <c r="A13" i="9"/>
  <c r="A35" i="9"/>
  <c r="A32" i="9"/>
  <c r="E44" i="9"/>
  <c r="C31" i="9"/>
  <c r="D123" i="9"/>
  <c r="E13" i="9"/>
  <c r="E18" i="9"/>
  <c r="C41" i="9"/>
  <c r="A42" i="9"/>
  <c r="E9" i="9"/>
  <c r="D6" i="9"/>
  <c r="D24" i="9"/>
  <c r="C45" i="9"/>
  <c r="D26" i="9"/>
  <c r="A29" i="9"/>
  <c r="B28" i="9"/>
  <c r="A9" i="9"/>
  <c r="D37" i="9"/>
  <c r="D15" i="9"/>
  <c r="E30" i="9"/>
  <c r="E10" i="9"/>
  <c r="C88" i="9" l="1"/>
  <c r="C152" i="9"/>
  <c r="D120" i="9"/>
  <c r="A74" i="9"/>
  <c r="C72" i="9"/>
  <c r="E85" i="9"/>
  <c r="A102" i="12"/>
  <c r="E109" i="9"/>
  <c r="D83" i="9"/>
  <c r="E91" i="9"/>
  <c r="C78" i="9"/>
  <c r="E74" i="9"/>
  <c r="B132" i="12"/>
  <c r="A78" i="9"/>
  <c r="D98" i="9"/>
  <c r="D135" i="9"/>
  <c r="D63" i="9"/>
  <c r="A71" i="9"/>
  <c r="B110" i="12"/>
  <c r="B152" i="12"/>
  <c r="E111" i="9"/>
  <c r="B77" i="9"/>
  <c r="B58" i="9"/>
  <c r="E155" i="9"/>
  <c r="D77" i="9"/>
  <c r="C80" i="9"/>
  <c r="C94" i="9"/>
  <c r="A76" i="9"/>
  <c r="E119" i="9"/>
  <c r="B121" i="9"/>
  <c r="C65" i="9"/>
  <c r="B88" i="9"/>
  <c r="B147" i="9"/>
  <c r="A135" i="12"/>
  <c r="A86" i="9"/>
  <c r="C150" i="9"/>
  <c r="A96" i="9"/>
  <c r="C132" i="9"/>
  <c r="A87" i="9"/>
  <c r="D78" i="9"/>
  <c r="C98" i="9"/>
  <c r="C76" i="9"/>
  <c r="B129" i="9"/>
  <c r="A111" i="9"/>
  <c r="A73" i="12"/>
  <c r="B97" i="12"/>
  <c r="A100" i="12"/>
  <c r="A104" i="12"/>
  <c r="B108" i="12"/>
  <c r="A143" i="12"/>
  <c r="A116" i="12"/>
  <c r="A124" i="12"/>
  <c r="B134" i="12"/>
  <c r="B121" i="12"/>
  <c r="A132" i="12"/>
  <c r="A134" i="12"/>
  <c r="B118" i="12"/>
  <c r="A113" i="12"/>
  <c r="A115" i="12"/>
  <c r="B51" i="9"/>
  <c r="C121" i="9"/>
  <c r="D58" i="9"/>
  <c r="A110" i="9"/>
  <c r="B61" i="9"/>
  <c r="B48" i="9"/>
  <c r="E103" i="9"/>
  <c r="E131" i="9"/>
  <c r="B82" i="9"/>
  <c r="D56" i="9"/>
  <c r="A121" i="9"/>
  <c r="E123" i="9"/>
  <c r="A65" i="9"/>
  <c r="E158" i="9"/>
  <c r="B80" i="9"/>
  <c r="B73" i="9"/>
  <c r="C59" i="9"/>
  <c r="D60" i="9"/>
  <c r="D54" i="9"/>
  <c r="B143" i="9"/>
  <c r="B83" i="9"/>
  <c r="E95" i="9"/>
  <c r="E150" i="9"/>
  <c r="A152" i="9"/>
  <c r="E78" i="9"/>
  <c r="D113" i="9"/>
  <c r="D90" i="9"/>
  <c r="B115" i="9"/>
  <c r="E56" i="9"/>
  <c r="A56" i="9"/>
  <c r="A139" i="9"/>
  <c r="C86" i="9"/>
  <c r="C92" i="9"/>
  <c r="D88" i="9"/>
  <c r="C100" i="9"/>
  <c r="B76" i="9"/>
  <c r="E104" i="9"/>
  <c r="D148" i="9"/>
  <c r="D117" i="9"/>
  <c r="C110" i="9"/>
  <c r="A52" i="9"/>
  <c r="C67" i="9"/>
  <c r="A97" i="9"/>
  <c r="D76" i="9"/>
  <c r="D62" i="9"/>
  <c r="C129" i="9"/>
  <c r="B144" i="9"/>
  <c r="C69" i="9"/>
  <c r="B89" i="12"/>
  <c r="A164" i="9"/>
  <c r="B95" i="12"/>
  <c r="A101" i="12"/>
  <c r="A105" i="12"/>
  <c r="B125" i="12"/>
  <c r="B148" i="12"/>
  <c r="B133" i="12"/>
  <c r="B158" i="12"/>
  <c r="A140" i="12"/>
  <c r="B146" i="12"/>
  <c r="B127" i="12"/>
  <c r="A156" i="12"/>
  <c r="B112" i="12"/>
  <c r="A114" i="12"/>
  <c r="B87" i="9"/>
  <c r="C109" i="9"/>
  <c r="B98" i="9"/>
  <c r="D104" i="9"/>
  <c r="B125" i="9"/>
  <c r="B86" i="9"/>
  <c r="B134" i="9"/>
  <c r="A89" i="12"/>
  <c r="E101" i="9"/>
  <c r="E93" i="9"/>
  <c r="C111" i="9"/>
  <c r="A93" i="9"/>
  <c r="B137" i="9"/>
  <c r="E92" i="9"/>
  <c r="C57" i="9"/>
  <c r="C151" i="9"/>
  <c r="D105" i="9"/>
  <c r="C93" i="9"/>
  <c r="E129" i="9"/>
  <c r="B100" i="9"/>
  <c r="D140" i="9"/>
  <c r="C157" i="9"/>
  <c r="A60" i="9"/>
  <c r="B126" i="9"/>
  <c r="A81" i="9"/>
  <c r="D84" i="9"/>
  <c r="D49" i="9"/>
  <c r="A113" i="9"/>
  <c r="B124" i="9"/>
  <c r="B84" i="9"/>
  <c r="A66" i="9"/>
  <c r="A108" i="9"/>
  <c r="D91" i="9"/>
  <c r="B97" i="9"/>
  <c r="D153" i="9"/>
  <c r="B111" i="9"/>
  <c r="A98" i="9"/>
  <c r="E72" i="9"/>
  <c r="C134" i="9"/>
  <c r="E114" i="9"/>
  <c r="B74" i="9"/>
  <c r="B123" i="9"/>
  <c r="C87" i="9"/>
  <c r="B52" i="9"/>
  <c r="D133" i="9"/>
  <c r="E127" i="9"/>
  <c r="D149" i="9"/>
  <c r="B79" i="9"/>
  <c r="E88" i="9"/>
  <c r="A111" i="12"/>
  <c r="A119" i="12"/>
  <c r="A161" i="12"/>
  <c r="A141" i="12"/>
  <c r="B161" i="12"/>
  <c r="B107" i="12"/>
  <c r="A99" i="12"/>
  <c r="E117" i="9"/>
  <c r="E98" i="9"/>
  <c r="B118" i="9"/>
  <c r="E79" i="9"/>
  <c r="B109" i="9"/>
  <c r="D129" i="9"/>
  <c r="D66" i="9"/>
  <c r="B75" i="9"/>
  <c r="B116" i="9"/>
  <c r="C143" i="9"/>
  <c r="C131" i="9"/>
  <c r="E61" i="9"/>
  <c r="E142" i="9"/>
  <c r="C156" i="9"/>
  <c r="D130" i="9"/>
  <c r="D94" i="9"/>
  <c r="E46" i="9"/>
  <c r="A116" i="9"/>
  <c r="C112" i="9"/>
  <c r="E60" i="9"/>
  <c r="D103" i="9"/>
  <c r="B151" i="9"/>
  <c r="C99" i="9"/>
  <c r="D95" i="9"/>
  <c r="C158" i="9"/>
  <c r="D87" i="9"/>
  <c r="A129" i="9"/>
  <c r="C62" i="9"/>
  <c r="E73" i="9"/>
  <c r="B47" i="9"/>
  <c r="D47" i="9"/>
  <c r="C64" i="9"/>
  <c r="D110" i="9"/>
  <c r="A105" i="9"/>
  <c r="C102" i="9"/>
  <c r="D112" i="9"/>
  <c r="B59" i="9"/>
  <c r="A140" i="9"/>
  <c r="A70" i="9"/>
  <c r="A112" i="12"/>
  <c r="B120" i="12"/>
  <c r="A128" i="12"/>
  <c r="B124" i="12"/>
  <c r="B122" i="12"/>
  <c r="B106" i="12"/>
  <c r="A98" i="12"/>
  <c r="C63" i="9"/>
  <c r="B90" i="9"/>
  <c r="E96" i="9"/>
  <c r="B62" i="9"/>
  <c r="B95" i="9"/>
  <c r="C75" i="9"/>
  <c r="E82" i="9"/>
  <c r="D92" i="9"/>
  <c r="D71" i="9"/>
  <c r="C119" i="9"/>
  <c r="C71" i="9"/>
  <c r="B65" i="9"/>
  <c r="A68" i="9"/>
  <c r="B136" i="9"/>
  <c r="E87" i="9"/>
  <c r="E62" i="9"/>
  <c r="C101" i="9"/>
  <c r="A117" i="9"/>
  <c r="A46" i="9"/>
  <c r="B54" i="9"/>
  <c r="D114" i="9"/>
  <c r="A102" i="9"/>
  <c r="E113" i="9"/>
  <c r="E112" i="9"/>
  <c r="D122" i="9"/>
  <c r="C96" i="9"/>
  <c r="D61" i="9"/>
  <c r="A148" i="9"/>
  <c r="B68" i="9"/>
  <c r="C85" i="9"/>
  <c r="D119" i="9"/>
  <c r="E66" i="9"/>
  <c r="A58" i="9"/>
  <c r="A72" i="9"/>
  <c r="D111" i="9"/>
  <c r="D128" i="9"/>
  <c r="A129" i="12"/>
  <c r="B126" i="12"/>
  <c r="A127" i="12"/>
  <c r="A146" i="12"/>
  <c r="A103" i="12"/>
  <c r="B98" i="12"/>
  <c r="A82" i="12"/>
  <c r="A172" i="12"/>
  <c r="B86" i="12"/>
  <c r="A75" i="12"/>
  <c r="B94" i="12"/>
  <c r="A85" i="12"/>
  <c r="B96" i="12"/>
  <c r="A95" i="12"/>
  <c r="B99" i="12"/>
  <c r="B101" i="12"/>
  <c r="B103" i="12"/>
  <c r="B105" i="12"/>
  <c r="A107" i="12"/>
  <c r="A169" i="12"/>
  <c r="A145" i="12"/>
  <c r="B142" i="12"/>
  <c r="B117" i="12"/>
  <c r="A126" i="12"/>
  <c r="A168" i="12"/>
  <c r="A131" i="12"/>
  <c r="A122" i="12"/>
  <c r="B123" i="12"/>
  <c r="B159" i="12"/>
  <c r="B140" i="12"/>
  <c r="B131" i="12"/>
  <c r="A125" i="12"/>
  <c r="B119" i="12"/>
  <c r="A118" i="12"/>
  <c r="B156" i="12"/>
  <c r="B109" i="12"/>
  <c r="A109" i="12"/>
  <c r="B115" i="12"/>
  <c r="A120" i="9"/>
  <c r="D154" i="9"/>
  <c r="A55" i="9"/>
  <c r="A127" i="9"/>
  <c r="D127" i="9"/>
  <c r="B92" i="9"/>
  <c r="E58" i="9"/>
  <c r="A83" i="9"/>
  <c r="D79" i="9"/>
  <c r="D134" i="9"/>
  <c r="A124" i="9"/>
  <c r="E126" i="9"/>
  <c r="D70" i="9"/>
  <c r="B101" i="9"/>
  <c r="D74" i="9"/>
  <c r="A115" i="9"/>
  <c r="C103" i="9"/>
  <c r="A158" i="9"/>
  <c r="D155" i="9"/>
  <c r="B99" i="9"/>
  <c r="A64" i="9"/>
  <c r="A151" i="9"/>
  <c r="E68" i="9"/>
  <c r="C66" i="9"/>
  <c r="A69" i="9"/>
  <c r="C114" i="9"/>
  <c r="C128" i="9"/>
  <c r="E132" i="9"/>
  <c r="A59" i="9"/>
  <c r="A118" i="9"/>
  <c r="A61" i="9"/>
  <c r="D48" i="9"/>
  <c r="D65" i="9"/>
  <c r="B139" i="9"/>
  <c r="D51" i="9"/>
  <c r="D126" i="9"/>
  <c r="A88" i="9"/>
  <c r="D73" i="9"/>
  <c r="E148" i="9"/>
  <c r="B96" i="9"/>
  <c r="A132" i="9"/>
  <c r="D50" i="9"/>
  <c r="E71" i="9"/>
  <c r="E120" i="9"/>
  <c r="C126" i="9"/>
  <c r="B53" i="9"/>
  <c r="C138" i="9"/>
  <c r="A80" i="9"/>
  <c r="E55" i="9"/>
  <c r="E122" i="9"/>
  <c r="E84" i="9"/>
  <c r="C125" i="9"/>
  <c r="C148" i="9"/>
  <c r="A95" i="9"/>
  <c r="B141" i="9"/>
  <c r="B68" i="12"/>
  <c r="A80" i="12"/>
  <c r="A69" i="12"/>
  <c r="E163" i="9"/>
  <c r="C164" i="9"/>
  <c r="A96" i="12"/>
  <c r="A97" i="12"/>
  <c r="B100" i="12"/>
  <c r="B102" i="12"/>
  <c r="B104" i="12"/>
  <c r="A106" i="12"/>
  <c r="A108" i="12"/>
  <c r="A142" i="12"/>
  <c r="A120" i="12"/>
  <c r="B116" i="12"/>
  <c r="B128" i="12"/>
  <c r="B164" i="12"/>
  <c r="B155" i="12"/>
  <c r="B153" i="12"/>
  <c r="A121" i="12"/>
  <c r="A130" i="12"/>
  <c r="A133" i="12"/>
  <c r="A159" i="12"/>
  <c r="A123" i="12"/>
  <c r="A117" i="12"/>
  <c r="B129" i="12"/>
  <c r="A162" i="12"/>
  <c r="B130" i="12"/>
  <c r="A110" i="12"/>
  <c r="B113" i="12"/>
  <c r="B111" i="12"/>
  <c r="B114" i="12"/>
  <c r="D124" i="9"/>
  <c r="A126" i="9"/>
  <c r="C61" i="9"/>
  <c r="C58" i="9"/>
  <c r="E65" i="9"/>
  <c r="D152" i="9"/>
  <c r="E99" i="9"/>
  <c r="A85" i="9"/>
  <c r="A73" i="9"/>
  <c r="A77" i="9"/>
  <c r="A100" i="9"/>
  <c r="D109" i="9"/>
  <c r="C49" i="9"/>
  <c r="A53" i="9"/>
  <c r="C95" i="9"/>
  <c r="B50" i="9"/>
  <c r="B103" i="9"/>
  <c r="D80" i="9"/>
  <c r="C116" i="9"/>
  <c r="E116" i="9"/>
  <c r="D46" i="9"/>
  <c r="C89" i="9"/>
  <c r="C70" i="9"/>
  <c r="B69" i="9"/>
  <c r="A50" i="9"/>
  <c r="B78" i="9"/>
  <c r="E156" i="9"/>
  <c r="E128" i="9"/>
  <c r="C127" i="9"/>
  <c r="D81" i="9"/>
  <c r="A82" i="9"/>
  <c r="E59" i="9"/>
  <c r="B81" i="9"/>
  <c r="E130" i="9"/>
  <c r="A91" i="9"/>
  <c r="C53" i="9"/>
  <c r="D116" i="9"/>
  <c r="A125" i="9"/>
  <c r="E69" i="9"/>
  <c r="B133" i="9"/>
  <c r="E108" i="9"/>
  <c r="C68" i="9"/>
  <c r="B155" i="9"/>
  <c r="E138" i="9"/>
  <c r="E75" i="9"/>
  <c r="D138" i="9"/>
  <c r="C48" i="9"/>
  <c r="E83" i="9"/>
  <c r="B55" i="9"/>
  <c r="A90" i="9"/>
  <c r="A67" i="9"/>
  <c r="B117" i="9"/>
  <c r="E161" i="9"/>
  <c r="B80" i="12"/>
  <c r="A93" i="12"/>
  <c r="B92" i="12"/>
  <c r="B87" i="12"/>
  <c r="B81" i="12"/>
  <c r="B73" i="12"/>
  <c r="B82" i="12"/>
  <c r="A86" i="12"/>
  <c r="A81" i="12"/>
  <c r="A76" i="12"/>
  <c r="A67" i="12"/>
  <c r="A52" i="12"/>
  <c r="A58" i="12"/>
  <c r="B56" i="12"/>
  <c r="A59" i="12"/>
  <c r="B53" i="12"/>
  <c r="A54" i="12"/>
  <c r="A55" i="12"/>
  <c r="B58" i="12"/>
  <c r="A92" i="12"/>
  <c r="B74" i="12"/>
  <c r="B67" i="12"/>
  <c r="B70" i="12"/>
  <c r="B90" i="12"/>
  <c r="A78" i="12"/>
  <c r="A74" i="12"/>
  <c r="A64" i="12"/>
  <c r="A60" i="12"/>
  <c r="B62" i="12"/>
  <c r="A47" i="12"/>
  <c r="B63" i="12"/>
  <c r="A61" i="12"/>
  <c r="A48" i="12"/>
  <c r="A63" i="12"/>
  <c r="A50" i="12"/>
  <c r="B51" i="12"/>
  <c r="A49" i="12"/>
  <c r="A160" i="9"/>
  <c r="A71" i="12"/>
  <c r="A91" i="12"/>
  <c r="A87" i="12"/>
  <c r="B76" i="12"/>
  <c r="B69" i="12"/>
  <c r="B84" i="12"/>
  <c r="B88" i="12"/>
  <c r="B79" i="12"/>
  <c r="B72" i="12"/>
  <c r="A84" i="12"/>
  <c r="B66" i="12"/>
  <c r="B93" i="12"/>
  <c r="B83" i="12"/>
  <c r="A70" i="12"/>
  <c r="A57" i="12"/>
  <c r="B50" i="12"/>
  <c r="B59" i="12"/>
  <c r="B54" i="12"/>
  <c r="B52" i="12"/>
  <c r="A53" i="12"/>
  <c r="B55" i="12"/>
  <c r="B57" i="12"/>
  <c r="B91" i="12"/>
  <c r="B75" i="12"/>
  <c r="A90" i="12"/>
  <c r="A83" i="12"/>
  <c r="B71" i="12"/>
  <c r="A68" i="12"/>
  <c r="A77" i="12"/>
  <c r="A94" i="12"/>
  <c r="A79" i="12"/>
  <c r="A72" i="12"/>
  <c r="B78" i="12"/>
  <c r="B85" i="12"/>
  <c r="A88" i="12"/>
  <c r="B77" i="12"/>
  <c r="A66" i="12"/>
  <c r="A62" i="12"/>
  <c r="A56" i="12"/>
  <c r="B46" i="12"/>
  <c r="B64" i="12"/>
  <c r="B47" i="12"/>
  <c r="B60" i="12"/>
  <c r="A46" i="12"/>
  <c r="B65" i="12"/>
  <c r="B49" i="12"/>
  <c r="A65" i="12"/>
  <c r="B48" i="12"/>
  <c r="A51" i="12"/>
  <c r="B61" i="12"/>
  <c r="A162" i="9"/>
  <c r="C159" i="9"/>
  <c r="D160" i="9"/>
  <c r="D163" i="9"/>
  <c r="C161" i="9"/>
  <c r="D159" i="9"/>
  <c r="E144" i="9"/>
  <c r="D142" i="9"/>
  <c r="A149" i="9"/>
  <c r="C137" i="9"/>
  <c r="A157" i="9"/>
  <c r="D136" i="9"/>
  <c r="B142" i="9"/>
  <c r="B145" i="9"/>
  <c r="A150" i="9"/>
  <c r="B140" i="9"/>
  <c r="C155" i="9"/>
  <c r="E139" i="9"/>
  <c r="D137" i="9"/>
  <c r="E149" i="9"/>
  <c r="D147" i="9"/>
  <c r="A153" i="9"/>
  <c r="B144" i="12"/>
  <c r="B157" i="12"/>
  <c r="B135" i="12"/>
  <c r="A155" i="12"/>
  <c r="B169" i="12"/>
  <c r="B149" i="12"/>
  <c r="B145" i="12"/>
  <c r="A150" i="12"/>
  <c r="A138" i="12"/>
  <c r="B136" i="12"/>
  <c r="A158" i="12"/>
  <c r="A144" i="12"/>
  <c r="B154" i="12"/>
  <c r="B137" i="12"/>
  <c r="A148" i="12"/>
  <c r="D164" i="9"/>
  <c r="B164" i="9"/>
  <c r="B163" i="9"/>
  <c r="D162" i="9"/>
  <c r="C162" i="9"/>
  <c r="D161" i="9"/>
  <c r="C160" i="9"/>
  <c r="E159" i="9"/>
  <c r="C163" i="9"/>
  <c r="B162" i="9"/>
  <c r="B160" i="9"/>
  <c r="A159" i="9"/>
  <c r="E143" i="9"/>
  <c r="A143" i="9"/>
  <c r="B148" i="9"/>
  <c r="B152" i="9"/>
  <c r="E145" i="9"/>
  <c r="C139" i="9"/>
  <c r="B146" i="9"/>
  <c r="B153" i="9"/>
  <c r="D158" i="9"/>
  <c r="C141" i="9"/>
  <c r="A154" i="9"/>
  <c r="A144" i="9"/>
  <c r="D151" i="9"/>
  <c r="D150" i="9"/>
  <c r="C149" i="9"/>
  <c r="C135" i="9"/>
  <c r="E137" i="9"/>
  <c r="E154" i="9"/>
  <c r="A147" i="9"/>
  <c r="B150" i="9"/>
  <c r="A136" i="12"/>
  <c r="B141" i="12"/>
  <c r="B150" i="12"/>
  <c r="A154" i="12"/>
  <c r="A151" i="12"/>
  <c r="B167" i="12"/>
  <c r="A139" i="12"/>
  <c r="B143" i="12"/>
  <c r="A153" i="12"/>
  <c r="B138" i="12"/>
  <c r="A152" i="12"/>
  <c r="A147" i="12"/>
  <c r="B151" i="12"/>
  <c r="A149" i="12"/>
  <c r="B147" i="12"/>
  <c r="B139" i="12"/>
  <c r="A137" i="12"/>
  <c r="E164" i="9"/>
  <c r="A163" i="9"/>
  <c r="E162" i="9"/>
  <c r="A161" i="9"/>
  <c r="B161" i="9"/>
  <c r="E160" i="9"/>
  <c r="B159" i="9"/>
  <c r="C165" i="9"/>
  <c r="E165" i="9"/>
  <c r="A165" i="9"/>
  <c r="B165" i="9"/>
  <c r="D165" i="9"/>
  <c r="G167" i="9"/>
  <c r="F166" i="9"/>
  <c r="A173" i="12"/>
  <c r="A171" i="12"/>
  <c r="A160" i="12"/>
  <c r="A163" i="12"/>
  <c r="B160" i="12"/>
  <c r="B165" i="12"/>
  <c r="A170" i="12"/>
  <c r="A165" i="12"/>
  <c r="B162" i="12"/>
  <c r="B168" i="12"/>
  <c r="A164" i="12"/>
  <c r="B170" i="12"/>
  <c r="A167" i="12"/>
  <c r="B172" i="12"/>
  <c r="B173" i="12"/>
  <c r="B171" i="12"/>
  <c r="B163" i="12"/>
  <c r="B166" i="12"/>
  <c r="A166" i="12"/>
  <c r="A103" i="9"/>
  <c r="C32" i="9"/>
  <c r="A62" i="9"/>
  <c r="D144" i="9"/>
  <c r="C90" i="9"/>
  <c r="E49" i="9"/>
  <c r="D34" i="9"/>
  <c r="D23" i="9"/>
  <c r="C77" i="9"/>
  <c r="E26" i="9"/>
  <c r="A114" i="9"/>
  <c r="B120" i="9"/>
  <c r="B94" i="9"/>
  <c r="C81" i="9"/>
  <c r="B85" i="9"/>
  <c r="B154" i="9"/>
  <c r="E50" i="9"/>
  <c r="B91" i="9"/>
  <c r="C122" i="9"/>
  <c r="D131" i="9"/>
  <c r="E57" i="9"/>
  <c r="D125" i="9"/>
  <c r="D106" i="9"/>
  <c r="A25" i="9"/>
  <c r="C133" i="9"/>
  <c r="D59" i="9"/>
  <c r="C84" i="9"/>
  <c r="D19" i="9"/>
  <c r="E136" i="9"/>
  <c r="B18" i="9"/>
  <c r="B12" i="9"/>
  <c r="B15" i="9"/>
  <c r="B46" i="9"/>
  <c r="C54" i="9"/>
  <c r="E70" i="9"/>
  <c r="E27" i="9"/>
  <c r="A104" i="9"/>
  <c r="A84" i="9"/>
  <c r="C51" i="9"/>
  <c r="E106" i="9"/>
  <c r="C22" i="9"/>
  <c r="A39" i="9"/>
  <c r="E86" i="9"/>
  <c r="E63" i="9"/>
  <c r="C130" i="9"/>
  <c r="A137" i="9"/>
  <c r="E89" i="9"/>
  <c r="E124" i="9"/>
  <c r="B108" i="9"/>
  <c r="B106" i="9"/>
  <c r="D101" i="9"/>
  <c r="C115" i="9"/>
  <c r="A146" i="9"/>
  <c r="B138" i="9"/>
  <c r="D42" i="9"/>
  <c r="D10" i="9"/>
  <c r="C113" i="9"/>
  <c r="B11" i="9"/>
  <c r="A15" i="9"/>
  <c r="A128" i="9"/>
  <c r="D107" i="9"/>
  <c r="E157" i="9"/>
  <c r="E32" i="9"/>
  <c r="A47" i="9"/>
  <c r="B122" i="9"/>
  <c r="D93" i="9"/>
  <c r="A122" i="9"/>
  <c r="D16" i="9"/>
  <c r="C147" i="9"/>
  <c r="C106" i="9"/>
  <c r="A34" i="9"/>
  <c r="B127" i="9"/>
  <c r="C55" i="9"/>
  <c r="E35" i="9"/>
  <c r="E77" i="9"/>
  <c r="E15" i="9"/>
  <c r="E16" i="9"/>
  <c r="A20" i="9"/>
  <c r="D55" i="9"/>
  <c r="C15" i="9"/>
  <c r="C26" i="9"/>
  <c r="B42" i="9"/>
  <c r="A33" i="9"/>
  <c r="D53" i="9"/>
  <c r="D72" i="9"/>
  <c r="B70" i="9"/>
  <c r="D157" i="9"/>
  <c r="B64" i="9"/>
  <c r="B67" i="9"/>
  <c r="E47" i="9"/>
  <c r="D145" i="9"/>
  <c r="C52" i="9"/>
  <c r="D22" i="9"/>
  <c r="A79" i="9"/>
  <c r="A75" i="9"/>
  <c r="E80" i="9"/>
  <c r="C142" i="9"/>
  <c r="D97" i="9"/>
  <c r="A142" i="9"/>
  <c r="B66" i="9"/>
  <c r="C21" i="9"/>
  <c r="E43" i="9"/>
  <c r="A16" i="9"/>
  <c r="A119" i="9"/>
  <c r="D156" i="9"/>
  <c r="B135" i="9"/>
  <c r="E102" i="9"/>
  <c r="B112" i="9"/>
  <c r="D69" i="9"/>
  <c r="B114" i="9"/>
  <c r="A89" i="9"/>
  <c r="E100" i="9"/>
  <c r="C120" i="9"/>
  <c r="D52" i="9"/>
  <c r="A107" i="9"/>
  <c r="A23" i="9"/>
  <c r="E118" i="9"/>
  <c r="D82" i="9"/>
  <c r="E94" i="9"/>
  <c r="C39" i="9"/>
  <c r="E54" i="9"/>
  <c r="C154" i="9"/>
  <c r="E76" i="9"/>
  <c r="A63" i="9"/>
  <c r="D143" i="9"/>
  <c r="B56" i="9"/>
  <c r="D18" i="9"/>
  <c r="A130" i="9"/>
  <c r="D139" i="9"/>
  <c r="B49" i="9"/>
  <c r="C30" i="9"/>
  <c r="E31" i="9"/>
  <c r="C136" i="9"/>
  <c r="C146" i="9"/>
  <c r="A145" i="9"/>
  <c r="A131" i="9"/>
  <c r="B21" i="9"/>
  <c r="E53" i="9"/>
  <c r="E133" i="9"/>
  <c r="D11" i="9"/>
  <c r="D8" i="9"/>
  <c r="C12" i="9"/>
  <c r="A106" i="9"/>
  <c r="A133" i="9"/>
  <c r="D108" i="9"/>
  <c r="B16" i="9"/>
  <c r="A134" i="9"/>
  <c r="B132" i="9"/>
  <c r="C82" i="9"/>
  <c r="C153" i="9"/>
  <c r="B156" i="9"/>
  <c r="A135" i="9"/>
  <c r="D89" i="9"/>
  <c r="B158" i="9"/>
  <c r="C124" i="9"/>
  <c r="E146" i="9"/>
  <c r="D100" i="9"/>
  <c r="D118" i="9"/>
  <c r="B89" i="9"/>
  <c r="E67" i="9"/>
  <c r="A48" i="9"/>
  <c r="E134" i="9"/>
  <c r="E141" i="9"/>
  <c r="B119" i="9"/>
  <c r="B113" i="9"/>
  <c r="E28" i="9"/>
  <c r="A112" i="9"/>
  <c r="E21" i="9"/>
  <c r="E51" i="9"/>
  <c r="B33" i="9"/>
  <c r="B105" i="9"/>
  <c r="D68" i="9"/>
  <c r="E6" i="9"/>
  <c r="B63" i="9"/>
  <c r="A49" i="9"/>
  <c r="C60" i="9"/>
  <c r="C91" i="9"/>
  <c r="C7" i="9"/>
  <c r="A12" i="9"/>
  <c r="B157" i="9"/>
  <c r="E153" i="9"/>
  <c r="C97" i="9"/>
  <c r="B71" i="9"/>
  <c r="C144" i="9"/>
  <c r="C50" i="9"/>
  <c r="A10" i="9"/>
  <c r="C123" i="9"/>
  <c r="C107" i="9"/>
  <c r="E48" i="9"/>
  <c r="C74" i="9"/>
  <c r="E97" i="9"/>
  <c r="A37" i="9"/>
  <c r="D115" i="9"/>
  <c r="E36" i="9"/>
  <c r="E125" i="9"/>
  <c r="A123" i="9"/>
  <c r="E105" i="9"/>
  <c r="E22" i="9"/>
  <c r="A136" i="9"/>
  <c r="A51" i="9"/>
  <c r="E39" i="9"/>
  <c r="C140" i="9"/>
  <c r="E151" i="9"/>
  <c r="E115" i="9"/>
  <c r="E135" i="9"/>
  <c r="A138" i="9"/>
  <c r="D121" i="9"/>
  <c r="D141" i="9"/>
  <c r="E140" i="9"/>
  <c r="A6" i="9"/>
  <c r="A101" i="9"/>
  <c r="E52" i="9"/>
  <c r="D27" i="9"/>
  <c r="A94" i="9"/>
  <c r="A28" i="9"/>
  <c r="B131" i="9"/>
  <c r="B104" i="9"/>
  <c r="A92" i="9"/>
  <c r="E121" i="9"/>
  <c r="C56" i="9"/>
  <c r="D67" i="9"/>
  <c r="D12" i="9"/>
  <c r="C83" i="9"/>
  <c r="A11" i="9"/>
  <c r="A54" i="9"/>
  <c r="E147" i="9"/>
  <c r="C19" i="9"/>
  <c r="D99" i="9"/>
  <c r="D64" i="9"/>
  <c r="C79" i="9"/>
  <c r="D75" i="9"/>
  <c r="E152" i="9"/>
  <c r="D33" i="9"/>
  <c r="C145" i="9"/>
  <c r="B110" i="9"/>
  <c r="A99" i="9"/>
  <c r="B23" i="9"/>
  <c r="B72" i="9"/>
  <c r="C34" i="9"/>
  <c r="A38" i="9"/>
  <c r="A109" i="9"/>
  <c r="C46" i="9"/>
  <c r="B107" i="9"/>
  <c r="E42" i="9"/>
  <c r="E107" i="9"/>
  <c r="A41" i="9"/>
  <c r="D32" i="9"/>
  <c r="C108" i="9"/>
  <c r="D102" i="9"/>
  <c r="B60" i="9"/>
  <c r="D57" i="9"/>
  <c r="C117" i="9"/>
  <c r="C118" i="9"/>
  <c r="D132" i="9"/>
  <c r="B128" i="9"/>
  <c r="C13" i="9"/>
  <c r="E34" i="9"/>
  <c r="E110" i="9"/>
  <c r="D86" i="9"/>
  <c r="E90" i="9"/>
  <c r="E5" i="9"/>
  <c r="A141" i="9"/>
  <c r="A19" i="9"/>
  <c r="C24" i="9"/>
  <c r="D85" i="9"/>
  <c r="D25" i="9"/>
  <c r="A7" i="9"/>
  <c r="D146" i="9"/>
  <c r="C37" i="9"/>
  <c r="B93" i="9"/>
  <c r="B102" i="9"/>
  <c r="B130" i="9"/>
  <c r="C104" i="9"/>
  <c r="A30" i="9"/>
  <c r="A156" i="9"/>
  <c r="A155" i="9"/>
  <c r="B30" i="9"/>
  <c r="E14" i="9"/>
  <c r="A27" i="9"/>
  <c r="E81" i="9"/>
  <c r="C73" i="9"/>
  <c r="E64" i="9"/>
  <c r="B57" i="9"/>
  <c r="C105" i="9"/>
  <c r="D96" i="9"/>
  <c r="B149" i="9"/>
  <c r="A57" i="9"/>
  <c r="D38" i="9"/>
  <c r="C47" i="9"/>
  <c r="A14" i="9"/>
  <c r="B174" i="12"/>
  <c r="A174" i="12"/>
  <c r="G176" i="12"/>
  <c r="F175" i="12"/>
  <c r="B166" i="9" l="1"/>
  <c r="E166" i="9"/>
  <c r="A166" i="9"/>
  <c r="C166" i="9"/>
  <c r="D166" i="9"/>
  <c r="F167" i="9"/>
  <c r="G168" i="9"/>
  <c r="F176" i="12"/>
  <c r="G177" i="12"/>
  <c r="B175" i="12"/>
  <c r="A175" i="12"/>
  <c r="B167" i="9" l="1"/>
  <c r="E167" i="9"/>
  <c r="C167" i="9"/>
  <c r="A167" i="9"/>
  <c r="D167" i="9"/>
  <c r="F168" i="9"/>
  <c r="G169" i="9"/>
  <c r="F177" i="12"/>
  <c r="G178" i="12"/>
  <c r="A176" i="12"/>
  <c r="B176" i="12"/>
  <c r="F169" i="9" l="1"/>
  <c r="G170" i="9"/>
  <c r="E168" i="9"/>
  <c r="C168" i="9"/>
  <c r="D168" i="9"/>
  <c r="B168" i="9"/>
  <c r="A168" i="9"/>
  <c r="G179" i="12"/>
  <c r="F178" i="12"/>
  <c r="B177" i="12"/>
  <c r="A177" i="12"/>
  <c r="F170" i="9" l="1"/>
  <c r="G171" i="9"/>
  <c r="B169" i="9"/>
  <c r="D169" i="9"/>
  <c r="A169" i="9"/>
  <c r="C169" i="9"/>
  <c r="E169" i="9"/>
  <c r="B178" i="12"/>
  <c r="A178" i="12"/>
  <c r="G180" i="12"/>
  <c r="F179" i="12"/>
  <c r="F171" i="9" l="1"/>
  <c r="G172" i="9"/>
  <c r="E170" i="9"/>
  <c r="D170" i="9"/>
  <c r="B170" i="9"/>
  <c r="A170" i="9"/>
  <c r="C170" i="9"/>
  <c r="F180" i="12"/>
  <c r="G181" i="12"/>
  <c r="B179" i="12"/>
  <c r="A179" i="12"/>
  <c r="F172" i="9" l="1"/>
  <c r="G173" i="9"/>
  <c r="A171" i="9"/>
  <c r="E171" i="9"/>
  <c r="C171" i="9"/>
  <c r="B171" i="9"/>
  <c r="D171" i="9"/>
  <c r="F181" i="12"/>
  <c r="G182" i="12"/>
  <c r="A180" i="12"/>
  <c r="B180" i="12"/>
  <c r="F173" i="9" l="1"/>
  <c r="G174" i="9"/>
  <c r="E172" i="9"/>
  <c r="B172" i="9"/>
  <c r="D172" i="9"/>
  <c r="C172" i="9"/>
  <c r="A172" i="9"/>
  <c r="G183" i="12"/>
  <c r="F182" i="12"/>
  <c r="B181" i="12"/>
  <c r="A181" i="12"/>
  <c r="F174" i="9" l="1"/>
  <c r="G175" i="9"/>
  <c r="B173" i="9"/>
  <c r="C173" i="9"/>
  <c r="A173" i="9"/>
  <c r="D173" i="9"/>
  <c r="E173" i="9"/>
  <c r="B182" i="12"/>
  <c r="A182" i="12"/>
  <c r="G184" i="12"/>
  <c r="F183" i="12"/>
  <c r="G176" i="9" l="1"/>
  <c r="F175" i="9"/>
  <c r="A174" i="9"/>
  <c r="D174" i="9"/>
  <c r="B174" i="9"/>
  <c r="E174" i="9"/>
  <c r="C174" i="9"/>
  <c r="F184" i="12"/>
  <c r="G185" i="12"/>
  <c r="B183" i="12"/>
  <c r="A183" i="12"/>
  <c r="C175" i="9" l="1"/>
  <c r="A175" i="9"/>
  <c r="D175" i="9"/>
  <c r="B175" i="9"/>
  <c r="E175" i="9"/>
  <c r="G177" i="9"/>
  <c r="F176" i="9"/>
  <c r="F185" i="12"/>
  <c r="G186" i="12"/>
  <c r="A184" i="12"/>
  <c r="B184" i="12"/>
  <c r="G178" i="9" l="1"/>
  <c r="F177" i="9"/>
  <c r="C176" i="9"/>
  <c r="E176" i="9"/>
  <c r="D176" i="9"/>
  <c r="B176" i="9"/>
  <c r="A176" i="9"/>
  <c r="G187" i="12"/>
  <c r="F186" i="12"/>
  <c r="B185" i="12"/>
  <c r="A185" i="12"/>
  <c r="A177" i="9" l="1"/>
  <c r="D177" i="9"/>
  <c r="E177" i="9"/>
  <c r="B177" i="9"/>
  <c r="C177" i="9"/>
  <c r="F178" i="9"/>
  <c r="G179" i="9"/>
  <c r="B186" i="12"/>
  <c r="A186" i="12"/>
  <c r="G188" i="12"/>
  <c r="F187" i="12"/>
  <c r="B178" i="9" l="1"/>
  <c r="C178" i="9"/>
  <c r="E178" i="9"/>
  <c r="D178" i="9"/>
  <c r="A178" i="9"/>
  <c r="G180" i="9"/>
  <c r="F179" i="9"/>
  <c r="F188" i="12"/>
  <c r="G189" i="12"/>
  <c r="B187" i="12"/>
  <c r="A187" i="12"/>
  <c r="F180" i="9" l="1"/>
  <c r="G181" i="9"/>
  <c r="E179" i="9"/>
  <c r="B179" i="9"/>
  <c r="C179" i="9"/>
  <c r="A179" i="9"/>
  <c r="D179" i="9"/>
  <c r="F189" i="12"/>
  <c r="G190" i="12"/>
  <c r="A188" i="12"/>
  <c r="B188" i="12"/>
  <c r="F181" i="9" l="1"/>
  <c r="G182" i="9"/>
  <c r="A180" i="9"/>
  <c r="C180" i="9"/>
  <c r="D180" i="9"/>
  <c r="E180" i="9"/>
  <c r="B180" i="9"/>
  <c r="G191" i="12"/>
  <c r="F190" i="12"/>
  <c r="B189" i="12"/>
  <c r="A189" i="12"/>
  <c r="F182" i="9" l="1"/>
  <c r="G183" i="9"/>
  <c r="B181" i="9"/>
  <c r="D181" i="9"/>
  <c r="A181" i="9"/>
  <c r="C181" i="9"/>
  <c r="E181" i="9"/>
  <c r="B190" i="12"/>
  <c r="A190" i="12"/>
  <c r="G192" i="12"/>
  <c r="F191" i="12"/>
  <c r="G184" i="9" l="1"/>
  <c r="F183" i="9"/>
  <c r="E182" i="9"/>
  <c r="C182" i="9"/>
  <c r="B182" i="9"/>
  <c r="A182" i="9"/>
  <c r="D182" i="9"/>
  <c r="F192" i="12"/>
  <c r="G193" i="12"/>
  <c r="A191" i="12"/>
  <c r="B191" i="12"/>
  <c r="C183" i="9" l="1"/>
  <c r="E183" i="9"/>
  <c r="B183" i="9"/>
  <c r="D183" i="9"/>
  <c r="A183" i="9"/>
  <c r="F184" i="9"/>
  <c r="G185" i="9"/>
  <c r="G194" i="12"/>
  <c r="F193" i="12"/>
  <c r="A192" i="12"/>
  <c r="B192" i="12"/>
  <c r="F185" i="9" l="1"/>
  <c r="G186" i="9"/>
  <c r="D184" i="9"/>
  <c r="C184" i="9"/>
  <c r="A184" i="9"/>
  <c r="E184" i="9"/>
  <c r="B184" i="9"/>
  <c r="B193" i="12"/>
  <c r="A193" i="12"/>
  <c r="G195" i="12"/>
  <c r="F194" i="12"/>
  <c r="F186" i="9" l="1"/>
  <c r="G187" i="9"/>
  <c r="A185" i="9"/>
  <c r="B185" i="9"/>
  <c r="E185" i="9"/>
  <c r="D185" i="9"/>
  <c r="C185" i="9"/>
  <c r="F195" i="12"/>
  <c r="G196" i="12"/>
  <c r="B194" i="12"/>
  <c r="A194" i="12"/>
  <c r="F187" i="9" l="1"/>
  <c r="G188" i="9"/>
  <c r="B186" i="9"/>
  <c r="E186" i="9"/>
  <c r="C186" i="9"/>
  <c r="A186" i="9"/>
  <c r="D186" i="9"/>
  <c r="F196" i="12"/>
  <c r="G197" i="12"/>
  <c r="A195" i="12"/>
  <c r="B195" i="12"/>
  <c r="F188" i="9" l="1"/>
  <c r="G189" i="9"/>
  <c r="C187" i="9"/>
  <c r="D187" i="9"/>
  <c r="A187" i="9"/>
  <c r="B187" i="9"/>
  <c r="E187" i="9"/>
  <c r="G198" i="12"/>
  <c r="F197" i="12"/>
  <c r="B196" i="12"/>
  <c r="A196" i="12"/>
  <c r="G190" i="9" l="1"/>
  <c r="F189" i="9"/>
  <c r="D188" i="9"/>
  <c r="B188" i="9"/>
  <c r="E188" i="9"/>
  <c r="A188" i="9"/>
  <c r="C188" i="9"/>
  <c r="B197" i="12"/>
  <c r="A197" i="12"/>
  <c r="F198" i="12"/>
  <c r="G199" i="12"/>
  <c r="D189" i="9" l="1"/>
  <c r="E189" i="9"/>
  <c r="B189" i="9"/>
  <c r="C189" i="9"/>
  <c r="A189" i="9"/>
  <c r="F190" i="9"/>
  <c r="G191" i="9"/>
  <c r="B198" i="12"/>
  <c r="A198" i="12"/>
  <c r="G200" i="12"/>
  <c r="F199" i="12"/>
  <c r="B190" i="9" l="1"/>
  <c r="D190" i="9"/>
  <c r="C190" i="9"/>
  <c r="A190" i="9"/>
  <c r="E190" i="9"/>
  <c r="F191" i="9"/>
  <c r="G192" i="9"/>
  <c r="F200" i="12"/>
  <c r="G201" i="12"/>
  <c r="A199" i="12"/>
  <c r="B199" i="12"/>
  <c r="F192" i="9" l="1"/>
  <c r="G193" i="9"/>
  <c r="C191" i="9"/>
  <c r="A191" i="9"/>
  <c r="E191" i="9"/>
  <c r="B191" i="9"/>
  <c r="D191" i="9"/>
  <c r="G202" i="12"/>
  <c r="F201" i="12"/>
  <c r="B200" i="12"/>
  <c r="A200" i="12"/>
  <c r="G194" i="9" l="1"/>
  <c r="F193" i="9"/>
  <c r="E192" i="9"/>
  <c r="D192" i="9"/>
  <c r="C192" i="9"/>
  <c r="A192" i="9"/>
  <c r="B192" i="9"/>
  <c r="B201" i="12"/>
  <c r="A201" i="12"/>
  <c r="G203" i="12"/>
  <c r="F202" i="12"/>
  <c r="B193" i="9" l="1"/>
  <c r="A193" i="9"/>
  <c r="D193" i="9"/>
  <c r="E193" i="9"/>
  <c r="C193" i="9"/>
  <c r="F194" i="9"/>
  <c r="G195" i="9"/>
  <c r="F203" i="12"/>
  <c r="G204" i="12"/>
  <c r="A202" i="12"/>
  <c r="B202" i="12"/>
  <c r="C194" i="9" l="1"/>
  <c r="D194" i="9"/>
  <c r="A194" i="9"/>
  <c r="B194" i="9"/>
  <c r="E194" i="9"/>
  <c r="G196" i="9"/>
  <c r="F195" i="9"/>
  <c r="G205" i="12"/>
  <c r="F204" i="12"/>
  <c r="A203" i="12"/>
  <c r="B203" i="12"/>
  <c r="C195" i="9" l="1"/>
  <c r="A195" i="9"/>
  <c r="B195" i="9"/>
  <c r="D195" i="9"/>
  <c r="E195" i="9"/>
  <c r="F196" i="9"/>
  <c r="G197" i="9"/>
  <c r="B204" i="12"/>
  <c r="A204" i="12"/>
  <c r="F205" i="12"/>
  <c r="G206" i="12"/>
  <c r="G198" i="9" l="1"/>
  <c r="F197" i="9"/>
  <c r="D196" i="9"/>
  <c r="C196" i="9"/>
  <c r="E196" i="9"/>
  <c r="A196" i="9"/>
  <c r="B196" i="9"/>
  <c r="B205" i="12"/>
  <c r="A205" i="12"/>
  <c r="G207" i="12"/>
  <c r="F206" i="12"/>
  <c r="E197" i="9" l="1"/>
  <c r="C197" i="9"/>
  <c r="B197" i="9"/>
  <c r="A197" i="9"/>
  <c r="D197" i="9"/>
  <c r="F198" i="9"/>
  <c r="G199" i="9"/>
  <c r="F207" i="12"/>
  <c r="G208" i="12"/>
  <c r="A206" i="12"/>
  <c r="B206" i="12"/>
  <c r="A198" i="9" l="1"/>
  <c r="C198" i="9"/>
  <c r="E198" i="9"/>
  <c r="D198" i="9"/>
  <c r="B198" i="9"/>
  <c r="G200" i="9"/>
  <c r="F199" i="9"/>
  <c r="F208" i="12"/>
  <c r="G209" i="12"/>
  <c r="A207" i="12"/>
  <c r="B207" i="12"/>
  <c r="A199" i="9" l="1"/>
  <c r="C199" i="9"/>
  <c r="B199" i="9"/>
  <c r="E199" i="9"/>
  <c r="D199" i="9"/>
  <c r="G201" i="9"/>
  <c r="F200" i="9"/>
  <c r="G210" i="12"/>
  <c r="F209" i="12"/>
  <c r="B208" i="12"/>
  <c r="A208" i="12"/>
  <c r="E200" i="9" l="1"/>
  <c r="B200" i="9"/>
  <c r="D200" i="9"/>
  <c r="C200" i="9"/>
  <c r="A200" i="9"/>
  <c r="F201" i="9"/>
  <c r="G202" i="9"/>
  <c r="B209" i="12"/>
  <c r="A209" i="12"/>
  <c r="G211" i="12"/>
  <c r="F210" i="12"/>
  <c r="A201" i="9" l="1"/>
  <c r="D201" i="9"/>
  <c r="E201" i="9"/>
  <c r="B201" i="9"/>
  <c r="C201" i="9"/>
  <c r="F202" i="9"/>
  <c r="G203" i="9"/>
  <c r="F211" i="12"/>
  <c r="G212" i="12"/>
  <c r="F212" i="12" s="1"/>
  <c r="A210" i="12"/>
  <c r="B210" i="12"/>
  <c r="F203" i="9" l="1"/>
  <c r="G204" i="9"/>
  <c r="A202" i="9"/>
  <c r="B202" i="9"/>
  <c r="C202" i="9"/>
  <c r="D202" i="9"/>
  <c r="E202" i="9"/>
  <c r="B212" i="12"/>
  <c r="A212" i="12"/>
  <c r="A211" i="12"/>
  <c r="B211" i="12"/>
  <c r="F204" i="9" l="1"/>
  <c r="G205" i="9"/>
  <c r="C203" i="9"/>
  <c r="B203" i="9"/>
  <c r="A203" i="9"/>
  <c r="D203" i="9"/>
  <c r="E203" i="9"/>
  <c r="F205" i="9" l="1"/>
  <c r="G206" i="9"/>
  <c r="A204" i="9"/>
  <c r="C204" i="9"/>
  <c r="B204" i="9"/>
  <c r="D204" i="9"/>
  <c r="E204" i="9"/>
  <c r="F206" i="9" l="1"/>
  <c r="G207" i="9"/>
  <c r="A205" i="9"/>
  <c r="B205" i="9"/>
  <c r="C205" i="9"/>
  <c r="E205" i="9"/>
  <c r="D205" i="9"/>
  <c r="F207" i="9" l="1"/>
  <c r="G208" i="9"/>
  <c r="E206" i="9"/>
  <c r="C206" i="9"/>
  <c r="D206" i="9"/>
  <c r="A206" i="9"/>
  <c r="B206" i="9"/>
  <c r="F208" i="9" l="1"/>
  <c r="G209" i="9"/>
  <c r="C207" i="9"/>
  <c r="D207" i="9"/>
  <c r="E207" i="9"/>
  <c r="A207" i="9"/>
  <c r="B207" i="9"/>
  <c r="F209" i="9" l="1"/>
  <c r="G210" i="9"/>
  <c r="D208" i="9"/>
  <c r="E208" i="9"/>
  <c r="B208" i="9"/>
  <c r="C208" i="9"/>
  <c r="A208" i="9"/>
  <c r="F210" i="9" l="1"/>
  <c r="G211" i="9"/>
  <c r="B209" i="9"/>
  <c r="C209" i="9"/>
  <c r="D209" i="9"/>
  <c r="A209" i="9"/>
  <c r="E209" i="9"/>
  <c r="F211" i="9" l="1"/>
  <c r="G212" i="9"/>
  <c r="F212" i="9" s="1"/>
  <c r="A210" i="9"/>
  <c r="D210" i="9"/>
  <c r="E210" i="9"/>
  <c r="B210" i="9"/>
  <c r="C210" i="9"/>
  <c r="A212" i="9" l="1"/>
  <c r="D212" i="9"/>
  <c r="B212" i="9"/>
  <c r="C212" i="9"/>
  <c r="E212" i="9"/>
  <c r="B211" i="9"/>
  <c r="E211" i="9"/>
  <c r="D211" i="9"/>
  <c r="C211" i="9"/>
  <c r="A211" i="9"/>
</calcChain>
</file>

<file path=xl/sharedStrings.xml><?xml version="1.0" encoding="utf-8"?>
<sst xmlns="http://schemas.openxmlformats.org/spreadsheetml/2006/main" count="1151" uniqueCount="817">
  <si>
    <t>Local Authority:</t>
  </si>
  <si>
    <t>Supply Reference:</t>
  </si>
  <si>
    <t>Regulation 8 - Private Distribution Systems</t>
  </si>
  <si>
    <t>Description of Supply</t>
  </si>
  <si>
    <t>Filtration (sand/GAC)</t>
  </si>
  <si>
    <t>Membrane filtration</t>
  </si>
  <si>
    <t>Desalination or reverse osmosis</t>
  </si>
  <si>
    <t>UV disinfection</t>
  </si>
  <si>
    <t>Chlorine disinfection</t>
  </si>
  <si>
    <t>Untreated</t>
  </si>
  <si>
    <t>Unknown</t>
  </si>
  <si>
    <t>Other (details)</t>
  </si>
  <si>
    <t>Details of source</t>
  </si>
  <si>
    <t>Location</t>
  </si>
  <si>
    <t>Grid reference</t>
  </si>
  <si>
    <t xml:space="preserve">Name of person / organisation </t>
  </si>
  <si>
    <t>Email</t>
  </si>
  <si>
    <t>Details of departures authorised</t>
  </si>
  <si>
    <t xml:space="preserve">Details of previous/existing enforcement notices served </t>
  </si>
  <si>
    <t>Result of previous risk assessment (if applicable)</t>
  </si>
  <si>
    <t xml:space="preserve">Details of action taken (or to be taken) by relevant persons in respect of investigation </t>
  </si>
  <si>
    <t xml:space="preserve">Any additional relevant details or other information relating to the supply: </t>
  </si>
  <si>
    <t xml:space="preserve"> Risk No.</t>
  </si>
  <si>
    <t>Hazard Description</t>
  </si>
  <si>
    <t>Likelihood</t>
  </si>
  <si>
    <t>Severity</t>
  </si>
  <si>
    <t>Risk</t>
  </si>
  <si>
    <t>Comments</t>
  </si>
  <si>
    <t>A1</t>
  </si>
  <si>
    <t>Is there a site plan and/or schematic showing location of source, chambers, tanks, distribution network including valves, pipes, consumer premises etc.?</t>
  </si>
  <si>
    <t>A2</t>
  </si>
  <si>
    <t>Are there any procedures and/or written records for the supply (i.e. for checks, monitoring or maintenance, etc.)?</t>
  </si>
  <si>
    <t>A3</t>
  </si>
  <si>
    <t>Are there any manufacturers' instructions for the equipment on the supply?</t>
  </si>
  <si>
    <t>A4</t>
  </si>
  <si>
    <t xml:space="preserve">Is there an emergency plan for the provision of an alternative water supply? </t>
  </si>
  <si>
    <t>A5</t>
  </si>
  <si>
    <t xml:space="preserve">Has the owner or operators had appropriate training for the supply? </t>
  </si>
  <si>
    <t>A6</t>
  </si>
  <si>
    <t>Does the sampling history identify the presence of any hazards?</t>
  </si>
  <si>
    <t>No</t>
  </si>
  <si>
    <t>Yes</t>
  </si>
  <si>
    <t>Is there a stock-proof fence around any inspection chambers?</t>
  </si>
  <si>
    <t>V1</t>
  </si>
  <si>
    <t>After treatment is the water fully compliant with quality standards?</t>
  </si>
  <si>
    <t>V3</t>
  </si>
  <si>
    <t>Is there evidence of disinfection by-products in the network (e.g. taste problems due to THM's)?</t>
  </si>
  <si>
    <t>V4</t>
  </si>
  <si>
    <t>V5</t>
  </si>
  <si>
    <t>Is there a suitable written procedure for mains repair and maintenance?</t>
  </si>
  <si>
    <t>V6</t>
  </si>
  <si>
    <t>Is there history of any fractures or faults in the distribution system which could allow ingress of contamination?</t>
  </si>
  <si>
    <t>V9</t>
  </si>
  <si>
    <t>Do any third parties have access to hydrants or other points in the distribution system?</t>
  </si>
  <si>
    <t>V10</t>
  </si>
  <si>
    <t>Is there potential contamination of plastic pipes through designated contaminated land, oil from generators/household fuel tanks/fuel stores or solvent spillage?</t>
  </si>
  <si>
    <t>V11</t>
  </si>
  <si>
    <t xml:space="preserve">Are there any pipes exposed and at risk of damage by any means e.g. vermin, vehicle, UV/sunlight damage, overheating or freezing? </t>
  </si>
  <si>
    <t>V12</t>
  </si>
  <si>
    <t>If there are valves in the network which are normally closed, are there measures in place to control when and how they are operated?</t>
  </si>
  <si>
    <t>V13</t>
  </si>
  <si>
    <t>Are there sections of pipework containing stagnant water?</t>
  </si>
  <si>
    <t>V16</t>
  </si>
  <si>
    <t>Are lead pipes present in the supply?</t>
  </si>
  <si>
    <t>V17</t>
  </si>
  <si>
    <t>Do all junctions in the supply network, particularly animal watering systems and standpipes, have backflow protection?</t>
  </si>
  <si>
    <t>V18</t>
  </si>
  <si>
    <t>Are there any known or potential cross-connections (between different sources, greywater systems, sewage pipes or other waste pipes)?</t>
  </si>
  <si>
    <t>V19</t>
  </si>
  <si>
    <t>V20</t>
  </si>
  <si>
    <t>W1</t>
  </si>
  <si>
    <t>Are all treated water reservoirs covered appropriately e.g. No risk of ingress and/or constructed of suitable material?</t>
  </si>
  <si>
    <t>W2</t>
  </si>
  <si>
    <t>Are all treated water reservoirs of sufficient structural integrity to prevent ingress of contamination, including covers?</t>
  </si>
  <si>
    <t>W3</t>
  </si>
  <si>
    <t>Is the integrity of the reservoir suitably robust against damage by weather or animals?</t>
  </si>
  <si>
    <t>W4</t>
  </si>
  <si>
    <t>Are there any waste water pipes, or waste water storage tanks adjacent to the tanks/reservoirs?</t>
  </si>
  <si>
    <t>W5</t>
  </si>
  <si>
    <t>Are there any unprotected or inadequately protected access covers and/or vents?</t>
  </si>
  <si>
    <t>W6</t>
  </si>
  <si>
    <t>Are any treated water reservoirs adequately protected against solar heat gain, vandalism (deliberate contamination of treated water and unauthorised access)?</t>
  </si>
  <si>
    <t>W7</t>
  </si>
  <si>
    <t>W8</t>
  </si>
  <si>
    <t>Are the reservoirs regularly maintained and cleaned with appropriate records?</t>
  </si>
  <si>
    <t>W9</t>
  </si>
  <si>
    <t>Is there a regular turn over of water, such that the capacity of the storage vessel matches demand?</t>
  </si>
  <si>
    <t>W10</t>
  </si>
  <si>
    <t>X1</t>
  </si>
  <si>
    <t>Is the drinking water supply to any customer premises (kitchen tap) supplied via a loft tank? Note; there is no need to inspect loft tanks, just ask for evidence. If no, move on to question X4.</t>
  </si>
  <si>
    <t>X2</t>
  </si>
  <si>
    <t>If yes, do all loft tanks have a robust vermin proof cover?</t>
  </si>
  <si>
    <t>X3</t>
  </si>
  <si>
    <t>If yes, is there evidence the loft tanks are cleaned at least once per year?</t>
  </si>
  <si>
    <t>X4</t>
  </si>
  <si>
    <t>Is there any lead pipe work within the properties?</t>
  </si>
  <si>
    <t>X5</t>
  </si>
  <si>
    <t>Is the water at the consumers tap clear, taste and odour-free?</t>
  </si>
  <si>
    <t>X6</t>
  </si>
  <si>
    <t>Is there adequate backflow protection for any rainwater harvesting systems in place at any of the properties?</t>
  </si>
  <si>
    <t>X7</t>
  </si>
  <si>
    <t>Y1</t>
  </si>
  <si>
    <t>Is the treatment system maintained to the manufacturer's instructions (filter changeover, cleaning)?</t>
  </si>
  <si>
    <t>Y2</t>
  </si>
  <si>
    <t>Is the design of the individual treatment system appropriate for the nature of  the raw water quality?</t>
  </si>
  <si>
    <t>Y3</t>
  </si>
  <si>
    <t>Z1</t>
  </si>
  <si>
    <t>CONFIDENCE IN MANAGEMENT?    To determine the risk rating for this section, answer questions Z2 to Z27 to inform the answer to Z1.There should only one risk rating for this section in Z1.</t>
  </si>
  <si>
    <t>Z2</t>
  </si>
  <si>
    <t>Z3</t>
  </si>
  <si>
    <t>Are there written procedures for the operation and maintenance of equipment?</t>
  </si>
  <si>
    <t>Z4</t>
  </si>
  <si>
    <t>Are there procedures for responding to alarms, monitors, on-site tests?</t>
  </si>
  <si>
    <t>Z5</t>
  </si>
  <si>
    <t>Is there a written procedure for installations, pipe repairs and maintenance to protect against microbial contamination?</t>
  </si>
  <si>
    <t>Z6</t>
  </si>
  <si>
    <t>Do operators have adequate (even if informal) general hygiene awareness?</t>
  </si>
  <si>
    <t>Z7</t>
  </si>
  <si>
    <t>Is there a documented procedure for operation of valves including authorisation?</t>
  </si>
  <si>
    <t>Z8</t>
  </si>
  <si>
    <t>Are there any records of reservoir cleaning and maintenance (at least bi-annually) ?</t>
  </si>
  <si>
    <t>Z9</t>
  </si>
  <si>
    <t>Are the records checked to ensure the required maintenance and checks have been carried out satisfactorily?</t>
  </si>
  <si>
    <t>Z10</t>
  </si>
  <si>
    <t>Is there a stock control process for any chemicals used to ensure their continuous availability?</t>
  </si>
  <si>
    <t>Z11</t>
  </si>
  <si>
    <t>Is there a stock control process for any key spare parts/equipment?</t>
  </si>
  <si>
    <t>Z12</t>
  </si>
  <si>
    <t>Is there a documented contingency plan in the event of power failure, equipment failure?</t>
  </si>
  <si>
    <t>Z13</t>
  </si>
  <si>
    <t>Is the person nominated to manage the supply trained to run and maintain the supply?</t>
  </si>
  <si>
    <t>Z14</t>
  </si>
  <si>
    <t>Is there a nominated person to run the supply when the above person is unavailable?</t>
  </si>
  <si>
    <t>Z15</t>
  </si>
  <si>
    <t>Is there a documented system to report emergencies to management/owner of supply?</t>
  </si>
  <si>
    <t>Z16</t>
  </si>
  <si>
    <t>Are there calibration schedules in place for key dosing and monitoring equipment?</t>
  </si>
  <si>
    <t>Z17</t>
  </si>
  <si>
    <t>Is there a weekly site inspection to check for changes (e.g. Dead sheep, broken fence)?</t>
  </si>
  <si>
    <t>Z18</t>
  </si>
  <si>
    <t>Are there appropriate procedures for rectifying customer complaints?</t>
  </si>
  <si>
    <t>Z19</t>
  </si>
  <si>
    <t>Are there procedures and records in place to inform the LA of any changes to the risk assessment?</t>
  </si>
  <si>
    <t>Z20</t>
  </si>
  <si>
    <t>If a risk assessment has previously been carried out, is there a plan for delivering the required improvements?</t>
  </si>
  <si>
    <t>Z21</t>
  </si>
  <si>
    <t xml:space="preserve">Is there a detailed plan of the site including details of source, tanks, distribution pipes, valves (material, age) etc. </t>
  </si>
  <si>
    <t>Z22</t>
  </si>
  <si>
    <t>Is there a documented contingency for the supply running out?</t>
  </si>
  <si>
    <t>Z23</t>
  </si>
  <si>
    <t>Do the treatment chemicals and materials conform to Regulation 5? Have all new installations since 2010 complied with Regulation 5 (or equivalent in Wales) – products and processes</t>
  </si>
  <si>
    <t>Z24</t>
  </si>
  <si>
    <t>Do all materials involved in the distribution system conform to Regulation 5? Have all new installations since 2010 complied with Regulation 5 (or equivalent in Wales) – products and processes?</t>
  </si>
  <si>
    <t>Z25</t>
  </si>
  <si>
    <t>Z26</t>
  </si>
  <si>
    <t>Are persons carrying out this work competent and trained in this procedure?(e.g. approved by a water company or part of the Water Safe Scheme)?</t>
  </si>
  <si>
    <t>Z27</t>
  </si>
  <si>
    <t>Any additional site specific hazard(s) associated with management</t>
  </si>
  <si>
    <t>TBC</t>
  </si>
  <si>
    <t>N/A</t>
  </si>
  <si>
    <t>Low</t>
  </si>
  <si>
    <t>&lt;</t>
  </si>
  <si>
    <t>Medium</t>
  </si>
  <si>
    <t>to</t>
  </si>
  <si>
    <t>High</t>
  </si>
  <si>
    <t>V. High</t>
  </si>
  <si>
    <t>&gt;</t>
  </si>
  <si>
    <t xml:space="preserve">Severity </t>
  </si>
  <si>
    <t>V21</t>
  </si>
  <si>
    <t>V22</t>
  </si>
  <si>
    <t>W11</t>
  </si>
  <si>
    <t>W12</t>
  </si>
  <si>
    <t>X8</t>
  </si>
  <si>
    <t>X9</t>
  </si>
  <si>
    <t>Y4</t>
  </si>
  <si>
    <t>5x5 Risk scoring</t>
  </si>
  <si>
    <t>Hazard when:</t>
  </si>
  <si>
    <t>Hazard</t>
  </si>
  <si>
    <t>Risk No.</t>
  </si>
  <si>
    <t>VH</t>
  </si>
  <si>
    <t>H</t>
  </si>
  <si>
    <t>M</t>
  </si>
  <si>
    <t>L</t>
  </si>
  <si>
    <t>Guidance</t>
  </si>
  <si>
    <t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t>
  </si>
  <si>
    <t>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t>
  </si>
  <si>
    <t>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t>
  </si>
  <si>
    <t>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t>
  </si>
  <si>
    <t>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t>
  </si>
  <si>
    <t>Is the supply sampled, excluding regulatory LA sampling, (i.e. operational)? Confirm what parameters the sample is analysed for and what are the results? Determine if this sampling has identified the presence of any particular hazards which should inform the risk assessment.</t>
  </si>
  <si>
    <t>For a PDS this question is only relevant if additional treatment takes place after the point of entry from the public supply. For all other private supplies this can be determined by the examination of sample results, either taken during the risk assessment, during previous risk assessments or through other monitoring arrangements, e.g. EA ground water monitoring surveys, on-site tests. If results indicate that the water is not compliant with quality standards, the control measure(s) must be appropriate to the cause, as indicated by the results, and may require revision of the treatment.</t>
  </si>
  <si>
    <t xml:space="preserve">There are many different disinfection by-products but the most commonly analysed-for one is Trihalomethanes (THMs) which is usually identified through sample results. In certain circumstances they may cause taste/odour complaints.  This will only be applicable in a Private Distribution system if there is additional treatment after the point of supply and where chloramination or chlorination is present, and such an arrangement should be checked. The presence of THMs is linked to high levels of organic matter in the raw water and/or poor dosing controls during treatment. </t>
  </si>
  <si>
    <t>If chlorine disinfection is practised, determine chlorine residuals through on-site tests. For a private distribution system there may be a residual disinfectant in the network.  Answer 'yes' to this question if at least 0.2mg/l is present.</t>
  </si>
  <si>
    <t>Relates to the existence of a procedure and how well it ensures protection against contamination i.e. hygienic operations (repairs being carried in a clean environment, fittings disinfected before use, etc.). If no, the likelihood score relates to the frequency of mains repair or other maintenance.</t>
  </si>
  <si>
    <t>A history of fractures or faults (burst pipes, loss of supplies) could indicate that the pipework is in an unsatisfactory condition or is vulnerable to damage.  In a pumped supply this may indicate a lack of pressure control resulting in leaking pipes.  Other indicators of existing leaks may be lower than expected chlorine residuals (on a chlorinated supply), high plate counts or other microbial indicators although these may be absent as under normal (pressurised) conditions ingress will not occur.</t>
  </si>
  <si>
    <t>Third parties (contractors, builders, tenant farmers etc.) should only have access to hydrants via a procedure of authorised permission to operate them.  This should only be granted where risk to disturbing deposits has been assessed as low.  Where no such system is in place, an appropriate procedure must be implemented which should include control of their use.</t>
  </si>
  <si>
    <t xml:space="preserve">This relates to not only the presence of these types of pipes, but also the possibility that they could be exposed to contamination and migration of the volatiles through the plastic pipes into the water.  </t>
  </si>
  <si>
    <t xml:space="preserve">Closed valves require periodic operation to prevent them seizing.  However, deposits do collect behind them over time and can cause discolouration and turbidity.   Therefore such operations must be controlled by an approval procedure, to ensure valve operations are first risk accessed and only carried out by competent persons following an appropriate procedure. </t>
  </si>
  <si>
    <t>Characterised by either sections of mains of a relatively large diameter in relation to the demand off it e.g. a 3" main with a trough at the end which is only occasionally used is likely to contain stagnant water; or legs of main with no connections off it therefore no turnover of water or where  a low discharge point (i.e. single standpipe).  'Dead legs' of main may be present (no connections off it) which are valved out of the distribution system, which pose a hazard if there are insufficient measures to prevent the valve being operated.</t>
  </si>
  <si>
    <t>Lead pipes are usually only found in distribution systems laid before the 1970s. Unpainted lead pipes appear dull grey. They are also soft and if they are gently scraped you will see the shiny, silver-coloured metal beneath.  Dissolution of lead into the water supply occurs at a higher rate where the pH of the water is lower (more acidic).   If found short term measures include advising the consumers to run the tap before use, especially when the water has been standing in the pipes for longer periods of time (e.g. overnight), longer term measures include replacing the lead pipes. If parts of the distribution system are metallic, potentially laid pre-1970 but the person in control is now aware of their material, a first draw sample for lead may be appropriate to confirm.</t>
  </si>
  <si>
    <t xml:space="preserve">If there are provisions made to provide water to animal watering troughs or other connections where back-siphonage may occur, e.g. from a hosepipe permanently connected, there is potential for the contents of the trough or container to be back-siphoned into the distribution pipe and for the contents of the trough or container to enter the supply. The contents of a cattle watering trough or a barrel into which the end of a hose is submerged presents a hazard if it enters the supply system. It is essential that where connections are made on the system prior to the first taps to be used for domestic (potable) consumption appropriate back-siphonage prevention devices are fitted. </t>
  </si>
  <si>
    <t xml:space="preserve">There should be a clear site plan or schematic with the location (and direction of flow) of the drinking water, greywater or sewage pipes. There should be clear labelling and pipe specification for the different systems - full details in BS 8515 and WRAS guidance Note 9 - 02 -05. Main water connections to any private water supply must be protected from cross-connection and backflow protection is required on the mains supply.  Contact the local water company if this is absent or there are any possible contraventions of the Water Fittings Regulations. </t>
  </si>
  <si>
    <t>Ask the operator if there have been any complaints about the water being supplied or have known taste, odour or aquatic animal issues. In England and Wales 50% of drinking water is derived from surface water, which contains small plants (algae) and animals.  When surface water is treated the majority of these plants and animals are removed.  However some animals and algae can pass through water filters and enter the distribution system.  During periods of low flow or stagnation in particular colonies of these animals can develop and therefore be present in the water drawn from the tap. Taste and odours issues may arise from certain algal products such as geosmin.</t>
  </si>
  <si>
    <t>The level of protection for all tanks or similar structures should be equivalent to that recommended for the source itself as the potential for contamination to enter the system via such structures is just as high as for the source itself.</t>
  </si>
  <si>
    <t>Structural cracks and other defects in the roof and sides of the reservoir/tank provide a route of  contamination, notably microbiological, via water ingress/rain.   The reservoir/tank should be in a good general state of repair. Inspect its condition, looking for points of ingress and weakness, paying particular attention to the roof condition, and areas of notable deterioration or decay, which pose a future risk should the structure come under stress. Where possible carry out internal inspections to determine any points of ingress or potential points of ingress.  Flooding the roof during inspections will highlight areas requiring remediation.  Any reports from contracted inspections should be consulted to assist with the assessment.</t>
  </si>
  <si>
    <t>The over all structure of the reservoir should be fit for purpose at all times to ensure any risk to its integrity is not compromised.  Consider its position and robustness (including the material it is made of) in terms of its exposure to adverse weather in a worse case scenario and livestock within its vicinity.</t>
  </si>
  <si>
    <t xml:space="preserve">Waste pipes may allow their contents to leach into the soil if damaged and enter the reservoir/tank where its integrity is compromised. Assess available information for example about previous defects, the age of the pipes and their location to determine the likelihood of the hazard presented. Consider whether the pipe(s) could be relocated to lower depth ( avoiding damage) moved to reduce the contamination risk. All contractor on site should be made aware of the location of waste pipes when working on the site.  </t>
  </si>
  <si>
    <t xml:space="preserve">Reservoirs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All tanks must be insulated against solar heat gain or freezing. </t>
  </si>
  <si>
    <t>Inspection chambers must be adequately protected by fences that are of appropriate height, material and robustness.</t>
  </si>
  <si>
    <t>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Annual cleaning is recommended for a surface water supply and frequency for other sources should be determined as appropriate, based on water quality history and the current risk assessment.  Note that this question is not applicable to temporary installations / events.</t>
  </si>
  <si>
    <t xml:space="preserve">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Ask the owner to what extent the water is used on a daily basis to determine whether the water turnover is adequate. </t>
  </si>
  <si>
    <t xml:space="preserve">Many properties served by a private supply, particularly those on smaller supplies, will have a header tank within the property to provide sufficient water pressure for the household and also to act as a balancing tank to equalise the pressure differences experienced in the system when pumps are operating to bring water into the property. However, if the header tank is not properly constructed and protected then any material that may be present in the roof space, whether that be dust or mice or bat droppings, will have the potential to enter the tank and so contaminate the supply. If the property has a header tank which feeds the main domestic (potable) tap, usually the kitchen cold water tap, and that tank is not properly protected then the risk characterisation score should reflect the situation encountered and a “Yes” response entered, and a likelihood of 5. If the header tank is present and unprotected but does not feed the main domestic (potable) tap then the risk assessment can be moderated. If when asked the owner cannot provide the evidence to show the condition, protection and cleaning regime for the tank it must be assumed these factors are not satisfactory and there is a high likelihood of contamination. If this evidence is subsequently provided the score can be reassessed.    </t>
  </si>
  <si>
    <t xml:space="preserve">The lid should be made of suitable material, exclude light and be tightly fitting and secure, so that birds, vermin and dust cannot get into the water.  </t>
  </si>
  <si>
    <t>Tanks should be inspected once per year and depending on the results, an appropriate cleaning regime put in place.  Inspections and cleaning should be recorded.  Where no records are currently kept, request the person in control to set them up.</t>
  </si>
  <si>
    <t xml:space="preserve">High levels of lead in drinking waters are usually caused by the dissolution of lead (plumbosolvency) from lead pipe work, tank linings or use of leaded alloys in water fittings. Traces of lead may also be derived from lead solder and from PVC pipes containing lead-based stabilisers. If the pipe is dull-grey and is easy to scratch leaving shiny marks then it is likely to be lead. The UK drinking water quality regulations specify a standard for lead of 10 μg/l to be met by 2013. For small water supply systems the best approach is the replacement of lead-containing materials with non-leaded alternatives. However treatment methods are available to reduce plumbosolvency. Water that has been standing in lead pipes for long periods, for example overnight, should not be drunk. In these circumstances, the tap should be run for long enough to clear the pipes before taking water for drinking or cooking. </t>
  </si>
  <si>
    <t>Drinking water should be visually clear and free of exceptional odours at the time of the visit.  If on-site turbidity tests are carried out the results should be &lt;4NTU.</t>
  </si>
  <si>
    <t>In recent years, rainwater harvesting systems are becoming more prevalent and are often fitted to new build properties by design.  There are guidelines about their installation to ensure that there is no risk of contaminating other drinking water supplies to the property which the harvesting system is designed to augment (see BS 8515 - Rainwater harvesting systems Code of Practice ). Where a rainwater harvesting system is installed, the pipe work should be separate to the private supply (no cross-connections), should be clearly labelled, and there should be an air gap (or other suitable backflow protection) where the private drinking supply connects to any chamber which also has a rainwater supply.  Where the source to a property is originally public water supplies (i.e. a private distribution system) these requirements are covered by the Water Fittings Regulations 1999, which the local water undertaker has a duty to enforce. Otherwise for a private water supply if there is a rainwater harvesting system installed and the consumer is experiencing taste, odour, discolouration or other aspects of water quality with their drinking water then the Local Authority should ask for records of the system installation to determine that there is no risk of cross contamination.</t>
  </si>
  <si>
    <t xml:space="preserve">A point of use (POU) device is a property specific treatment device. The manufacturers of each treatment unit will specify the frequency and type of maintenance required.  Ask the owner for evidence that this is being adhered to.   </t>
  </si>
  <si>
    <t xml:space="preserve">The water quality at each premises will determine the required point of use treatment dependant on the contaminant that the unit should remove or inactivate. Ask for evidence that the unit(s) is designed for the property. </t>
  </si>
  <si>
    <t>Select Risk number:</t>
  </si>
  <si>
    <t>Risk level:</t>
  </si>
  <si>
    <t>Ref</t>
  </si>
  <si>
    <t>Adur District Council</t>
  </si>
  <si>
    <t>Allerdale Borough Council</t>
  </si>
  <si>
    <t>Amber Valley Borough Council</t>
  </si>
  <si>
    <t>Arun District Council</t>
  </si>
  <si>
    <t>Ashfield District Council</t>
  </si>
  <si>
    <t>Ashford Borough Council</t>
  </si>
  <si>
    <t>Aylesbury Vale District Council</t>
  </si>
  <si>
    <t>Babergh District Council</t>
  </si>
  <si>
    <t>Barking and Dagenham</t>
  </si>
  <si>
    <t>Barnet</t>
  </si>
  <si>
    <t>Barnsley Metropolitan Borough Council</t>
  </si>
  <si>
    <t>Barrow-in-Furness Borough Council</t>
  </si>
  <si>
    <t>Basildon District Council</t>
  </si>
  <si>
    <t>Basingstoke &amp; Deane Borough Council</t>
  </si>
  <si>
    <t>Bassetlaw Borough Council</t>
  </si>
  <si>
    <t>Bath &amp; North East Somerset District Council</t>
  </si>
  <si>
    <t>Bedford Borough Council</t>
  </si>
  <si>
    <t>Bexley</t>
  </si>
  <si>
    <t>Birmingham City Council</t>
  </si>
  <si>
    <t>Blaby District Council</t>
  </si>
  <si>
    <t>Blackburn with Darwen Borough Council</t>
  </si>
  <si>
    <t>Blackpool Borough Council</t>
  </si>
  <si>
    <t>Blaenau Gwent County Borough Council</t>
  </si>
  <si>
    <t>Bolsover District Council</t>
  </si>
  <si>
    <t>Bolton Metropolitan Borough Council</t>
  </si>
  <si>
    <t>Boston Borough Council</t>
  </si>
  <si>
    <t>Bournemouth Borough Council</t>
  </si>
  <si>
    <t>Bracknell Forest Borough Council</t>
  </si>
  <si>
    <t>Bradford Metropolitan District Council</t>
  </si>
  <si>
    <t>Braintree District Council</t>
  </si>
  <si>
    <t>Breckland District Council</t>
  </si>
  <si>
    <t>Brent</t>
  </si>
  <si>
    <t>Brentwood Borough Council</t>
  </si>
  <si>
    <t>Bridgend County Borough Council</t>
  </si>
  <si>
    <t>Brighton &amp; Hove City Council</t>
  </si>
  <si>
    <t>Bristol City Council</t>
  </si>
  <si>
    <t>Broadland District Council</t>
  </si>
  <si>
    <t>Bromley</t>
  </si>
  <si>
    <t>Bromsgrove District Council</t>
  </si>
  <si>
    <t>Broxbourne Borough Council</t>
  </si>
  <si>
    <t>Broxtowe Borough Council</t>
  </si>
  <si>
    <t>Burnley Borough Council</t>
  </si>
  <si>
    <t>Bury Metropolitan Borough Council</t>
  </si>
  <si>
    <t>Caerphilly County Borough Council</t>
  </si>
  <si>
    <t>Calderdale Metropolitan Borough Council</t>
  </si>
  <si>
    <t>Cambridge City Council</t>
  </si>
  <si>
    <t>Camden</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</si>
  <si>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</si>
  <si>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</si>
  <si>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</si>
  <si>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</si>
  <si>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</si>
  <si>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</si>
  <si>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</si>
  <si>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</si>
  <si>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</si>
  <si>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Borough Council</t>
  </si>
  <si>
    <t>Cheltenham Borough Council</t>
  </si>
  <si>
    <t>Cherwell District Council</t>
  </si>
  <si>
    <t>Cheshire East Council</t>
  </si>
  <si>
    <t>Cheshire West &amp; Chester Council</t>
  </si>
  <si>
    <t>Chesterfield Borough Council</t>
  </si>
  <si>
    <t>Chichester District Council</t>
  </si>
  <si>
    <t>Chiltern District Council</t>
  </si>
  <si>
    <t>Chorley Borough Council</t>
  </si>
  <si>
    <t>Christchurch Borough Council</t>
  </si>
  <si>
    <t>City of London</t>
  </si>
  <si>
    <t>Colchester Borough Council</t>
  </si>
  <si>
    <t>Conwy County Borough Council</t>
  </si>
  <si>
    <t>Copeland Borough Council</t>
  </si>
  <si>
    <t>Corby Borough Council</t>
  </si>
  <si>
    <t>Cornwall Council</t>
  </si>
  <si>
    <t>Cotswold District Council</t>
  </si>
  <si>
    <t>Coventry City Council</t>
  </si>
  <si>
    <t>Craven District Council</t>
  </si>
  <si>
    <t>Crawley Borough Council</t>
  </si>
  <si>
    <t>Croydon</t>
  </si>
  <si>
    <t>Dacorum Borough Council</t>
  </si>
  <si>
    <t>Darlington Borough Council</t>
  </si>
  <si>
    <t>Dartford Borough Council</t>
  </si>
  <si>
    <t>Daventry District Council</t>
  </si>
  <si>
    <t>Denbighshire County Council</t>
  </si>
  <si>
    <t>Derby City Council</t>
  </si>
  <si>
    <t>Derbyshire Dales District Council</t>
  </si>
  <si>
    <t>Doncaster Metropolitan Borough Council</t>
  </si>
  <si>
    <t>Dover District Council</t>
  </si>
  <si>
    <t>Dudley Metropolitan Borough Council</t>
  </si>
  <si>
    <t>Durham County Council</t>
  </si>
  <si>
    <t>Ealing</t>
  </si>
  <si>
    <t>East Cambridgeshire District Council</t>
  </si>
  <si>
    <t>East Devon District Council</t>
  </si>
  <si>
    <t>East Dorset District Council</t>
  </si>
  <si>
    <t>East Hampshire District Council</t>
  </si>
  <si>
    <t>East Hertfordshire Council</t>
  </si>
  <si>
    <t>East Lindsey District Council</t>
  </si>
  <si>
    <t>East Northamptonshire District Council</t>
  </si>
  <si>
    <t>East Riding of Yorkshire Council</t>
  </si>
  <si>
    <t>East Staffordshire Borough Council</t>
  </si>
  <si>
    <t>Eastbourne Borough Council</t>
  </si>
  <si>
    <t>Eastleigh Borough Council</t>
  </si>
  <si>
    <t>Eden District Council</t>
  </si>
  <si>
    <t>Elmbridge Borough Council</t>
  </si>
  <si>
    <t>Enfield</t>
  </si>
  <si>
    <t>Epping Forest District Council</t>
  </si>
  <si>
    <t>Epsom and Ewell Borough Council</t>
  </si>
  <si>
    <t>Erewash Borough Council</t>
  </si>
  <si>
    <t>Exeter City Council</t>
  </si>
  <si>
    <t>Fareham Borough Council</t>
  </si>
  <si>
    <t>Fenland District Council</t>
  </si>
  <si>
    <t>Flintshire County Council</t>
  </si>
  <si>
    <t>Forest of Dean District Council</t>
  </si>
  <si>
    <t>Fylde Borough Council</t>
  </si>
  <si>
    <t>Gateshead Metropolitan Borough Council</t>
  </si>
  <si>
    <t>Gedling Borough Council</t>
  </si>
  <si>
    <t>Gloucester City Council</t>
  </si>
  <si>
    <t>Gosport Borough Council</t>
  </si>
  <si>
    <t>Gravesham Borough Council</t>
  </si>
  <si>
    <t>Great Yarmouth Borough Council</t>
  </si>
  <si>
    <t>Greenwich</t>
  </si>
  <si>
    <t>Guildford Borough Council</t>
  </si>
  <si>
    <t>Gwynedd County Council</t>
  </si>
  <si>
    <t>Hackney</t>
  </si>
  <si>
    <t>Halton Borough Council</t>
  </si>
  <si>
    <t>Hambleton District Council</t>
  </si>
  <si>
    <t>Hammersmith and Fulham</t>
  </si>
  <si>
    <t>Harborough District Council</t>
  </si>
  <si>
    <t>Haringey</t>
  </si>
  <si>
    <t>Harlow District Council</t>
  </si>
  <si>
    <t>Harrogate Borough Council</t>
  </si>
  <si>
    <t>Harrow</t>
  </si>
  <si>
    <t>Hart District Council</t>
  </si>
  <si>
    <t>Hartlepool Borough Council</t>
  </si>
  <si>
    <t>Hastings Borough Council</t>
  </si>
  <si>
    <t>Havant Borough Council</t>
  </si>
  <si>
    <t>Havering</t>
  </si>
  <si>
    <t>Herefordshire</t>
  </si>
  <si>
    <t>Hertsmere Borough Council</t>
  </si>
  <si>
    <t>High Peak Borough Council</t>
  </si>
  <si>
    <t>Hillingdon</t>
  </si>
  <si>
    <t>Hinckley and Bosworth Borough Council</t>
  </si>
  <si>
    <t>Horsham District Council</t>
  </si>
  <si>
    <t>Hounslow</t>
  </si>
  <si>
    <t>Hull City Council</t>
  </si>
  <si>
    <t>Huntingdonshire District Council</t>
  </si>
  <si>
    <t>Hyndburn Borough Council</t>
  </si>
  <si>
    <t>Ipswich Borough Council</t>
  </si>
  <si>
    <t>Isle of Anglesey County Council</t>
  </si>
  <si>
    <t>Isle of Wight Council</t>
  </si>
  <si>
    <t>Isles of Scilly</t>
  </si>
  <si>
    <t>Islington</t>
  </si>
  <si>
    <t>Kensington and Chelsea</t>
  </si>
  <si>
    <t>Kettering Borough Council</t>
  </si>
  <si>
    <t>King's Lynn and West Norfolk Borough Council</t>
  </si>
  <si>
    <t>Kingston upon Thames</t>
  </si>
  <si>
    <t>Kirklees Council</t>
  </si>
  <si>
    <t>Knowsley MBC</t>
  </si>
  <si>
    <t>Lambeth</t>
  </si>
  <si>
    <t>Lancaster City Council</t>
  </si>
  <si>
    <t>Leeds City Council</t>
  </si>
  <si>
    <t>Leicester City Council</t>
  </si>
  <si>
    <t>Lewes District Council</t>
  </si>
  <si>
    <t>Lewisham</t>
  </si>
  <si>
    <t>Lichfield District Council</t>
  </si>
  <si>
    <t>Lincoln Council</t>
  </si>
  <si>
    <t>Liverpool City Council</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</si>
  <si>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</si>
  <si>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</si>
  <si>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</si>
  <si>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</si>
  <si>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</si>
  <si>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</si>
  <si>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</si>
  <si>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</si>
  <si>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</si>
  <si>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</si>
  <si>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Merton</t>
  </si>
  <si>
    <t>Mid Devon District Council</t>
  </si>
  <si>
    <t>Mid Suffolk District Council</t>
  </si>
  <si>
    <t>Mid Sussex District Council</t>
  </si>
  <si>
    <t>Middlesbrough Borough Council</t>
  </si>
  <si>
    <t>Milton Keynes Council</t>
  </si>
  <si>
    <t>Mole Valley District Council</t>
  </si>
  <si>
    <t>Monmouthshire County Council</t>
  </si>
  <si>
    <t>Neath Port Talbot County Borough Council</t>
  </si>
  <si>
    <t>New Forest District Council</t>
  </si>
  <si>
    <t>Newark and Sherwood District Council</t>
  </si>
  <si>
    <t>Newcastle-under-Lyme Borough Council</t>
  </si>
  <si>
    <t>Newcastle-upon-Tyne City Council</t>
  </si>
  <si>
    <t>Newham Council</t>
  </si>
  <si>
    <t>Newport City Council</t>
  </si>
  <si>
    <t>North Devon District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</si>
  <si>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</si>
  <si>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</si>
  <si>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</si>
  <si>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</si>
  <si>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</si>
  <si>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</si>
  <si>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</si>
  <si>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District Council</t>
  </si>
  <si>
    <t>North Tyneside Metropolitan Borough Council</t>
  </si>
  <si>
    <t>North Warwickshire Borough Council</t>
  </si>
  <si>
    <t>North West Leicestershire District Council</t>
  </si>
  <si>
    <t>Northampton Borough Council</t>
  </si>
  <si>
    <t>Northumberland County Council</t>
  </si>
  <si>
    <t>Norwich City Council</t>
  </si>
  <si>
    <t>Nottingham City Council</t>
  </si>
  <si>
    <t>Nuneaton &amp; Bedworth Borough Council</t>
  </si>
  <si>
    <t>Oadby and Wigston Borough Council</t>
  </si>
  <si>
    <t>Oldham Metropolitan Borough Council</t>
  </si>
  <si>
    <t>Oxford City Council</t>
  </si>
  <si>
    <t>Pembrokeshire County Council</t>
  </si>
  <si>
    <t>Pendle Borough Council</t>
  </si>
  <si>
    <t>Peterborough City Council</t>
  </si>
  <si>
    <t>Plymouth City Council</t>
  </si>
  <si>
    <t>Poole Borough Council</t>
  </si>
  <si>
    <t>Portsmouth City Council</t>
  </si>
  <si>
    <t>Powys County Council</t>
  </si>
  <si>
    <t>Preston City Council</t>
  </si>
  <si>
    <t>Purbeck District Council</t>
  </si>
  <si>
    <t>Reading Borough Council</t>
  </si>
  <si>
    <t>Redbridge</t>
  </si>
  <si>
    <t>Redcar &amp; Cleveland Borough Council</t>
  </si>
  <si>
    <t>Redditch Borough Council</t>
  </si>
  <si>
    <t>Reigate and Banstead Borough Council</t>
  </si>
  <si>
    <t>Rhondda Cynon Taff County Borough Council</t>
  </si>
  <si>
    <t>Ribble Valley Borough Council</t>
  </si>
  <si>
    <t>Richmond upon Thames</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</si>
  <si>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</si>
  <si>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</si>
  <si>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</si>
  <si>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</si>
  <si>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</si>
  <si>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</si>
  <si>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</si>
  <si>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</si>
  <si>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</si>
  <si>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</si>
  <si>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 District Council</t>
  </si>
  <si>
    <t>Ryedale District Council</t>
  </si>
  <si>
    <t>Salford City Council</t>
  </si>
  <si>
    <t>Sandwell Metropolitan Borough Council</t>
  </si>
  <si>
    <t>Scarborough Borough Council</t>
  </si>
  <si>
    <t>Sedgmoor District Council</t>
  </si>
  <si>
    <t>Sefton Metropolitan Borough Council</t>
  </si>
  <si>
    <t>Selby District Council</t>
  </si>
  <si>
    <t>Sevenoaks District Council</t>
  </si>
  <si>
    <t>Sheffield City Council</t>
  </si>
  <si>
    <t>Shepway District Council</t>
  </si>
  <si>
    <t>Shropshire Council</t>
  </si>
  <si>
    <t>Slough Borough Council</t>
  </si>
  <si>
    <t>Solihull Metropolitan Borough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</si>
  <si>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</si>
  <si>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</si>
  <si>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</si>
  <si>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</si>
  <si>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</si>
  <si>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</si>
  <si>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</si>
  <si>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</si>
  <si>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</si>
  <si>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Northamptonshire Council</t>
  </si>
  <si>
    <t>South Oxfordshire District Council</t>
  </si>
  <si>
    <t>South Ribble Borough Council</t>
  </si>
  <si>
    <t>South Somerset District Council</t>
  </si>
  <si>
    <t>South Staffordshire District Council</t>
  </si>
  <si>
    <t>South Tyneside Metropolitan Borough Council</t>
  </si>
  <si>
    <t>Southampton City Council</t>
  </si>
  <si>
    <t>Southend-on-Sea Borough Council</t>
  </si>
  <si>
    <t>Southwark</t>
  </si>
  <si>
    <t>Spelthorne Borough Council</t>
  </si>
  <si>
    <t>St Albans District Council</t>
  </si>
  <si>
    <t>St Helens Metropolitan Borough Council</t>
  </si>
  <si>
    <t>Stafford Borough Council</t>
  </si>
  <si>
    <t>Staffordshire Moorlands District Council</t>
  </si>
  <si>
    <t>Stevenage Borough Council</t>
  </si>
  <si>
    <t>Stockport MBC</t>
  </si>
  <si>
    <t>Stockton on Tees Borough Council</t>
  </si>
  <si>
    <t>Stoke-on-Trent City Council</t>
  </si>
  <si>
    <t>Stratford-on-Avon District Council</t>
  </si>
  <si>
    <t>Stroud District Council</t>
  </si>
  <si>
    <t>Sunderland City Council</t>
  </si>
  <si>
    <t>Surrey Heath Borough Council</t>
  </si>
  <si>
    <t>Sutton</t>
  </si>
  <si>
    <t>Swale Borough Council</t>
  </si>
  <si>
    <t>Swansea City and Borough Council</t>
  </si>
  <si>
    <t>Swindon Borough Council</t>
  </si>
  <si>
    <t>Tameside Metropolitan Borough</t>
  </si>
  <si>
    <t>Tamworth Borough Council</t>
  </si>
  <si>
    <t>Taunton Deane Borough Council</t>
  </si>
  <si>
    <t>Teignbridge District Council</t>
  </si>
  <si>
    <t>Telford &amp; Wrekin Council</t>
  </si>
  <si>
    <t>Test Valley Borough Council</t>
  </si>
  <si>
    <t>Tewkesbury Borough Council</t>
  </si>
  <si>
    <t>Thanet District Council</t>
  </si>
  <si>
    <t>Three Rivers District Council</t>
  </si>
  <si>
    <t>Thurrock Council</t>
  </si>
  <si>
    <t>Torbay Council</t>
  </si>
  <si>
    <t>Torfaen County Borough Council</t>
  </si>
  <si>
    <t>Torridge District Council</t>
  </si>
  <si>
    <t>Tower Hamlets</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</si>
  <si>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</si>
  <si>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</si>
  <si>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</si>
  <si>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</si>
  <si>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</si>
  <si>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</si>
  <si>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</si>
  <si>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Waltham Forest</t>
  </si>
  <si>
    <t>Wandsworth</t>
  </si>
  <si>
    <t>Warrington Borough Council</t>
  </si>
  <si>
    <t>Warwick District Council</t>
  </si>
  <si>
    <t>Watford Borough Council</t>
  </si>
  <si>
    <t>Waverley Borough Council</t>
  </si>
  <si>
    <t>Wealden District Council</t>
  </si>
  <si>
    <t>Wellingborough Borough Council</t>
  </si>
  <si>
    <t>Welwyn Hatfield District Council</t>
  </si>
  <si>
    <t>West Berkshire District Council</t>
  </si>
  <si>
    <t>West Devon Borough Council</t>
  </si>
  <si>
    <t>West Dorset District Council</t>
  </si>
  <si>
    <t>West Lancashire District Council</t>
  </si>
  <si>
    <t>West Lindsey District Council</t>
  </si>
  <si>
    <t>West Oxfordshire District Council</t>
  </si>
  <si>
    <t>West Somerset District Council</t>
  </si>
  <si>
    <t>Westminster City Council</t>
  </si>
  <si>
    <t>Weymouth and Portland Borough Council</t>
  </si>
  <si>
    <t>Wigan Metropolitan Borough Council</t>
  </si>
  <si>
    <t>Wiltshire Council</t>
  </si>
  <si>
    <t>Winchester City Council</t>
  </si>
  <si>
    <t>Windsor and Maidenhead</t>
  </si>
  <si>
    <t>Wirral Metropolitan Borough Council</t>
  </si>
  <si>
    <t>Woking Borough Council</t>
  </si>
  <si>
    <t>Wokingham Borough Council</t>
  </si>
  <si>
    <t>Wolverhampton City Council</t>
  </si>
  <si>
    <t>Worcester City Council</t>
  </si>
  <si>
    <t>Worthing Borough Council</t>
  </si>
  <si>
    <t>Wrexham County Borough Council</t>
  </si>
  <si>
    <t>Wychavon District Council</t>
  </si>
  <si>
    <t>Wycombe District Council</t>
  </si>
  <si>
    <t>Wyre Borough Council</t>
  </si>
  <si>
    <t>Wyre Forest District Council</t>
  </si>
  <si>
    <t>York City Council</t>
  </si>
  <si>
    <t>Telephone number</t>
  </si>
  <si>
    <t>Details of any water treatment processes present:</t>
  </si>
  <si>
    <t>Other: please enter details</t>
  </si>
  <si>
    <t>Regulation Supply Type:</t>
  </si>
  <si>
    <t>Please enter details:</t>
  </si>
  <si>
    <t>Addresses of connected sites</t>
  </si>
  <si>
    <t>Yes/No</t>
  </si>
  <si>
    <t>Assessor:</t>
  </si>
  <si>
    <t>Private supply types</t>
  </si>
  <si>
    <t>Treatment stages</t>
  </si>
  <si>
    <t>High risks</t>
  </si>
  <si>
    <t>V High risks</t>
  </si>
  <si>
    <t>Medium Risks</t>
  </si>
  <si>
    <t>Low risks</t>
  </si>
  <si>
    <t>High Risk</t>
  </si>
  <si>
    <t>Very High Risk</t>
  </si>
  <si>
    <t>Medium Risk</t>
  </si>
  <si>
    <t>Low Risk</t>
  </si>
  <si>
    <t>To Be confirmed</t>
  </si>
  <si>
    <t>A - General Overview</t>
  </si>
  <si>
    <t>Risk No:</t>
  </si>
  <si>
    <t xml:space="preserve">Hazard Description  </t>
  </si>
  <si>
    <t>Revision</t>
  </si>
  <si>
    <t xml:space="preserve">Install  monitors linked to either alarms or automatic shut off devices to ensure treatment systems are effective. </t>
  </si>
  <si>
    <t xml:space="preserve">Install additional filters or carbon filter (GAC) to remove discolouration and additional sand or fabric filter to remove physical particulates.    </t>
  </si>
  <si>
    <t>Disinfect and/or flush the supply at an appropriate rate and frequency if there is evidence of sediment/biofilm or particulates in the supply system.</t>
  </si>
  <si>
    <t xml:space="preserve">Produce/complete/update schematic of the layout of all installed treatment systems, shut off devices and filters. </t>
  </si>
  <si>
    <t>Implement method of logging all service and maintenance of equipment and structures (pipes to tanks etc).</t>
  </si>
  <si>
    <t>Install appropriate security arrangements to prevent unauthorised access</t>
  </si>
  <si>
    <t>Put in place suitable protection from wildlife and/or livestock</t>
  </si>
  <si>
    <t>Implement regular tank cleaning programme</t>
  </si>
  <si>
    <t xml:space="preserve">Restrict storage of chemicals, fertilisers, pesticides (including the location of sheep dips) or fuel from the vicinity of the source (450m). </t>
  </si>
  <si>
    <t xml:space="preserve">Identify likely risks and carry out any additional monitoring (sampling) required to confirm </t>
  </si>
  <si>
    <t xml:space="preserve">Install diversion channels, ditches or bunding to divert flow away from the vicinity of the source. Include regular checks and maintenance.   </t>
  </si>
  <si>
    <t xml:space="preserve">Install additional treatment systems or blend water supply to ensure compliance with the regulatory standard.    </t>
  </si>
  <si>
    <t>Implement a means of logging all servicing and maintenance of equipment and structures (pipes, tanks etc)</t>
  </si>
  <si>
    <t>Ensure oil or fuel stores are adequate i.e. double skinned,  bunded and marked on the site schematic.</t>
  </si>
  <si>
    <t xml:space="preserve">Install appropriate treatment which is validated for the supply. </t>
  </si>
  <si>
    <t>Carry out a site inspections to check for evidence of seepage from broken waste pipes or blocked soakaways i.e. marshy vegetation or ponding. Identify the cause and undertake the appropriate remedial measures ensuring these works comply with Building Regulations and the manufacturers instructions.  .</t>
  </si>
  <si>
    <t xml:space="preserve">Prior to the installation of a new treatment system, ensure a competent person disinfects/ chlorinate the supply distribution system </t>
  </si>
  <si>
    <t xml:space="preserve">Restrict or relocate slurry spreading or slurry lagoon respectively, 50metres from the source following Environmental  Regulations enforced by the Environmental Agency.  </t>
  </si>
  <si>
    <t>Ensure backflow protection is installed especially for animal watering systems, industrial users, etc.</t>
  </si>
  <si>
    <t>Secure equipment from unauthorised access and use.</t>
  </si>
  <si>
    <t>Install appropriate drainage and other measures to protect equipment from flooding</t>
  </si>
  <si>
    <t>Ensure that water is pre-treated to meet &lt;1NTU turbidity before disinfection by UV and or Chlorine; by optimising existing processes or installing suitable treatment</t>
  </si>
  <si>
    <t>Create or modify procedures which govern the purchase of approved treatment chemicals, their delivery, handling and use.</t>
  </si>
  <si>
    <t>Install suitable and validated treatment to disinfect the source water, ensuring adequate mixing, dose and contact time as appropriate.</t>
  </si>
  <si>
    <t>Ensure the treatment system 'fails safe' thus preventing untreated or partially treated (unsafe) water being supplied and consumed (often referred to as auto shutdown)</t>
  </si>
  <si>
    <t>Create or modify contingency plan to ensure consumers receive an alternate supply should the normal source be unavailable for any reason, including flooding, fire, vandalism, and loss of treatment (malfunction, damage or loss of electricity) for example.</t>
  </si>
  <si>
    <t>Provide evidence to demonstrate that the treatment validated and suitable for the levels and types of contaminants present in the source water</t>
  </si>
  <si>
    <t>Provide evidence to demonstrate that the equipment is operated according to manufacturer's instructions and is validated</t>
  </si>
  <si>
    <t>Create or modify procedures which govern the servicing and maintenance of equipment and associated monitors including records to demonstrate maintenance history</t>
  </si>
  <si>
    <t>Create or modify procedures which govern the setting of alarms and response to them to ensure wholesome drinking water is supplied to consumers at all times.</t>
  </si>
  <si>
    <t>Ensure treatment is protected from cold weather and other adverse conditions.  Make procedures for contingency drinking water supplies should access to the site be lost</t>
  </si>
  <si>
    <t>Install and calibrate online monitors and set up associated records to document servicing and maintenance work.</t>
  </si>
  <si>
    <t>Carry out appropriate repairs to pipes, ensuring all fittings are Regulation 5 approved.</t>
  </si>
  <si>
    <t xml:space="preserve">Replace pipes, ensuring they are Regulation 5 approved material. </t>
  </si>
  <si>
    <t>Divert pipes/reconfigure the distribution system.</t>
  </si>
  <si>
    <t>to be lagged or run in conduit appropriate to the hazard (i.e. to prevent deterioration of water quality or contamination by damage or ingress of pipes by any means).</t>
  </si>
  <si>
    <t>Remove cross connections between pipes carrying different water sources.</t>
  </si>
  <si>
    <t>Put in place robust reservoir/storage tank covers, ensuring sound seals are in place to prevent ingress</t>
  </si>
  <si>
    <t>Replace/repair the existing structure to ensure that it is suitable robust against risk of damage and/or contamination by any means.</t>
  </si>
  <si>
    <t>Put in place robust and suitable security measures to protect treated water storage facilities from unauthorised access</t>
  </si>
  <si>
    <t>Put in place suitable/adequate drainage arrangements appropriate to the hazard.</t>
  </si>
  <si>
    <t>Where there are latrines, septic tanks, waste pipes, animal enclosures or cess pits are present in the vicinity of the distribution system, put in place/upgrade appropriate barrier methods to prevent contamination of treated water via ingress/leaching</t>
  </si>
  <si>
    <t>Replace plastic pipes with barrier pipe to prevent migration of solvents/ fuel/oil.</t>
  </si>
  <si>
    <t>Provide robust documents/records to demonstrate that the method(s) of treatment is/are appropriate to the hazard.</t>
  </si>
  <si>
    <t>Improve dosing arrangements to minimise the production of THMs/ disinfection by- products.</t>
  </si>
  <si>
    <t>Put in place/update procedures and records for the controlled and effective management of the distribution network management, such as valve operations, flushing, tap-ins, pipe maintenance and repair.</t>
  </si>
  <si>
    <t>Put in place/update record keeping of water quality monitoring (e.g. chlorine residual measurements, sampling).</t>
  </si>
  <si>
    <t>Put in place/update appropriate backflow protection measures to prevent actual or potential contamination of the public supply</t>
  </si>
  <si>
    <t>Put in place/update procedures and records of treated water storage facility cleaning and maintenance</t>
  </si>
  <si>
    <t>Replace/upgrade treated water storage facility to ensure that its capacity is replenished with fresh water regularly throughout each day (i.e. so that its size is proportionate to usage).</t>
  </si>
  <si>
    <t>Install a vermin-proof cover not liable to corrosion</t>
  </si>
  <si>
    <t>Clean loft tanks - one off or implement a regular programme (update maintenance records)</t>
  </si>
  <si>
    <t>Replace lead pipe-work</t>
  </si>
  <si>
    <t>Replace internal pipework if corroding and causing discolouration</t>
  </si>
  <si>
    <t>Install back-flow protection on washing machines/dishwashers if water tastes of TCP</t>
  </si>
  <si>
    <t>Install adequate backflow protection between rainwater harvesting system and the drinking water supply (usually an air gap physically separating the systems)</t>
  </si>
  <si>
    <t>Ensure storage tank is of appropriate size and configuration to ensure adequate turnover of water.</t>
  </si>
  <si>
    <t>Upgrade point of use treatment device to address raw water quality</t>
  </si>
  <si>
    <t>Put in place a maintenance regime for the point of use device to include filter or lamp changing, cleaning etc.</t>
  </si>
  <si>
    <t>Replace/upgrade the UV unit</t>
  </si>
  <si>
    <t>Risk Mitigation</t>
  </si>
  <si>
    <t>Overtype or select from dropdown list of standard mitigation measures</t>
  </si>
  <si>
    <t>Brief descriptions of the issues</t>
  </si>
  <si>
    <t>Action status</t>
  </si>
  <si>
    <t>Closed</t>
  </si>
  <si>
    <t>On Target</t>
  </si>
  <si>
    <t>Pending</t>
  </si>
  <si>
    <t>Delayed</t>
  </si>
  <si>
    <t>Status of Actions</t>
  </si>
  <si>
    <t>Mitigated risk ranking</t>
  </si>
  <si>
    <t>Risk Ranking</t>
  </si>
  <si>
    <t>Description of the actions required to mitigate the risks</t>
  </si>
  <si>
    <t>Conclusion:</t>
  </si>
  <si>
    <t>Once all actions have been completed what is the status of the Private Supply</t>
  </si>
  <si>
    <t>Name &amp; Position</t>
  </si>
  <si>
    <t>Supply Name &amp; Address:</t>
  </si>
  <si>
    <t>Purpose</t>
  </si>
  <si>
    <t>Diagram of supply</t>
  </si>
  <si>
    <t>Validation of actions</t>
  </si>
  <si>
    <t>Assess records for example photographs, documentation, schematics, maintenance log, service record and certificates</t>
  </si>
  <si>
    <t>Visit site to ensure that the improvements made comply with regulations and mitigate the associated hazard to a suitable level of safety.</t>
  </si>
  <si>
    <t>Collect samples and assess sample results</t>
  </si>
  <si>
    <t>Current mitigation in place</t>
  </si>
  <si>
    <t>Additional mitigation Required</t>
  </si>
  <si>
    <t>Verification of actions following completion</t>
  </si>
  <si>
    <t>Scope of Hazards:</t>
  </si>
  <si>
    <t>Relevance</t>
  </si>
  <si>
    <t>Insert hyperlink or file location</t>
  </si>
  <si>
    <t>Address</t>
  </si>
  <si>
    <t>Site Location</t>
  </si>
  <si>
    <t>Controller</t>
  </si>
  <si>
    <t>Other</t>
  </si>
  <si>
    <t>Owner</t>
  </si>
  <si>
    <t>Consumer</t>
  </si>
  <si>
    <t>Commercial</t>
  </si>
  <si>
    <t>Domestic</t>
  </si>
  <si>
    <t>Single Domestic Dwelling</t>
  </si>
  <si>
    <t>A0</t>
  </si>
  <si>
    <t>Have there been any changes since risk assessment last carried out?</t>
  </si>
  <si>
    <t>Normal number of consumers served (maximum):</t>
  </si>
  <si>
    <t>Dandridge District Council</t>
  </si>
  <si>
    <t>Tendering District Council</t>
  </si>
  <si>
    <t>Unanswered question</t>
  </si>
  <si>
    <t>Date of Risk Assessment:</t>
  </si>
  <si>
    <r>
      <t>Estimated daily volume of water supplied (m</t>
    </r>
    <r>
      <rPr>
        <b/>
        <sz val="8"/>
        <rFont val="Calibri"/>
        <family val="2"/>
        <scheme val="minor"/>
      </rPr>
      <t>3</t>
    </r>
    <r>
      <rPr>
        <b/>
        <sz val="11"/>
        <rFont val="Calibri"/>
        <family val="2"/>
        <scheme val="minor"/>
      </rPr>
      <t xml:space="preserve"> per day):</t>
    </r>
  </si>
  <si>
    <t>Tonbridge and Malling Borough Council</t>
  </si>
  <si>
    <t>Manuals, SOP's, Instructions for use</t>
  </si>
  <si>
    <t>Summary of previous sample results</t>
  </si>
  <si>
    <t>Summary of details of previous investigations and actions taken</t>
  </si>
  <si>
    <t>Any changes to the equipment, ownership or management should result is a 'Yes'  Please use the severity option to determine if these changes are an improvement or deterioration</t>
  </si>
  <si>
    <t>Private Water Supply: Risk Assessment Report</t>
  </si>
  <si>
    <t>Section E - SOURCE: Mains water supplied by means of pipes (Regulation 8 supplies)</t>
  </si>
  <si>
    <t>E1</t>
  </si>
  <si>
    <t xml:space="preserve">Is there evidence the supply main is coal tar lined?  </t>
  </si>
  <si>
    <t>Coal tar was used pre-1970 to line iron mains to protect them from corrosion.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Checks can be made via water company websites for failures of these parameters.  In addition, checks can be made with the water company to determine any recorded coal tar lined mains, and whether the local area was relined as part of its renovation programme.  If there is any positive evidence of the presence of coal-tar linings, the water company can confirm any existing control measures and any planned long term remediation. In the absence of any positive evidence, score the likelihood as 1.</t>
  </si>
  <si>
    <t>E2</t>
  </si>
  <si>
    <t>Are there sediments in the main?</t>
  </si>
  <si>
    <t>Sediment in mains may be present as particles of iron, manganese and aluminium caused by the corrosion of cast iron mains or when these have not been removed effectively by treatment.  When sediments are mobilised they cause transient aesthetic issues.  Failures of iron, manganese and turbidity can be checked through water company websites.  In addition, checks can be made with the water company to determine the number of consumers who reported discolouration in the supply area within the last 12 months.</t>
  </si>
  <si>
    <t>E3</t>
  </si>
  <si>
    <t>Is the section of main upstream of the point of supply subject to good turnover of water (e.g. are there connections to properties nearby which would ensure the water is refreshed in the main constantly)?</t>
  </si>
  <si>
    <t>Water that remains standing due to a lack of demand or throughput of water for any reason will stagnate over time causing the water quality to deteriorate.  Surges of demand downstream, and notably where there is a sudden downstream drop in pressure will pull this poor water quality into supply leading to aesthetic issues.  Consult with the water company to determine if there is evidence of poor turnover through taste and odour breaches or complaints, discolouration issues or detection of microbiological indicators such as coliform failures or elevated colony counts.  In the absence of positive evidence of poor turnover, score the likelihood as 1.</t>
  </si>
  <si>
    <t>E4</t>
  </si>
  <si>
    <t>If the area feeding the supply has had water quality related complaints in the last 12 months, have the causes been mitigated?</t>
  </si>
  <si>
    <t>Checks can be made with the relevant water company to determine if there have been higher than average numbers of complaints in the local area in the last 12 months, and if so whether the cause has been identified and remediated.</t>
  </si>
  <si>
    <t>E5</t>
  </si>
  <si>
    <t>Have any chemical parameters exceeded the standard in the previous 12 months in the mains supply?</t>
  </si>
  <si>
    <t>Water companies are duty bound to comply with the Water Supply  (Water Quality) Regulations 2000 (as amended) and supply water that is wholesome, as defined by those regulations.  The Water Company is also duty bound to monitor its supplies to demonstrate to the DWI that it complies with the regulations.  The information/data provided by this monitoring is made available to the general public, usually via company websites.  This should be consulted to provide assurance that the supply has been consistently wholesome for 12 months prior to the risk assessment. The company may also have notices, undertakings or authorised departures on this supply specifying improvement works to achieve a wholesome supply.  Where these are in place, confirm what remedial action is required and when it will be delivered.</t>
  </si>
  <si>
    <t>E6</t>
  </si>
  <si>
    <t>Are there backflow protection deficiencies at any upstream industrial or commercial premises?</t>
  </si>
  <si>
    <t xml:space="preserve">Chemical or microbiological contamination from upstream industrial and/or certain types of commercial activities such as printers, manufacturing businesses, dry cleaners, abattoirs, etc. can occur where there is a lack of, or inadequate, protection against the back-siphonage of contaminated water where compliance with the Water Supply (Fittings) Regulations has not been met.  Check with the water company whether any current backflow protection deficiencies have been identified at any upstream commercial/industrial premises through their water fittings inspections programme.  </t>
  </si>
  <si>
    <t>E7</t>
  </si>
  <si>
    <t>E8</t>
  </si>
  <si>
    <t>E9</t>
  </si>
  <si>
    <t>Section V - DISTRIBUTION: Distribution Network</t>
  </si>
  <si>
    <t>V2</t>
  </si>
  <si>
    <t>Are there latrines, septic tanks, waste pipes, animal enclosures or cess pits present in the vicinity of the distribution system?</t>
  </si>
  <si>
    <t>If unsewered human or animal sanitation is present within 50m of the distribution system then there is potential for raw human sewage to contaminate the distribution network if there are any defects. Consider any available information on the positioning of septic tanks as well as their condition (maintenance), as well as any available information on the soakaway location in relation to the distribution network. Similarly if there are pit latrines in use, e.g. at a campsite or areas where chemical toilets are discharged, confirm the location of the disposal point or latrine in relation to any clean water pipes.</t>
  </si>
  <si>
    <t>If chlorine disinfection is practiced is there a disinfectant residual in the distribution network?</t>
  </si>
  <si>
    <t>V7</t>
  </si>
  <si>
    <t>Is there any other route by which contamination can enter the distribution network via back-flow?  If there is ponding of surface water or poor drainage, could water be pulled into the system during low pressure or changes in pressure, e.g. backflow from hoses, taps, or standpipes?</t>
  </si>
  <si>
    <t>Contamination can also enter the distribution network via back-flow.  This comprises back pressure (pushed) or back-siphonage (sucked). Where pressure differentials occur without suitable back-flow or air gap protection then contamination may enter the network through cross connections; leaking joints, broken pipes etc. Back-flow and other suitable fittings (including air gap protection) should be installed on animal watering troughs, standpipes, hoses, commercial premises, for example. If the drinking water is originally from a public supply (i.e. to a PDS or temporary event) the relevant water company or licensee will have responsibility for the enforcement of the Water Fitting Regulations 1999 and should be consulted if any cross connections, back-siphonage and back-flow hazards are identified.</t>
  </si>
  <si>
    <t>V8</t>
  </si>
  <si>
    <t xml:space="preserve">Is there evidence any pipes are coal tar lined? </t>
  </si>
  <si>
    <t>Coal tar was used pre-1970 to line iron mains.  Coal-tar linings can be discounted in plastic, cement mains or asbestos mains.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Determine whether any records exist of the presence of coal tar lined mains.  If there is any positive evidence of the presence of coal-tar linings, the person in control can confirm any existing control measures and any planned long term remediation. In the absence of any positive evidence, score the likelihood as 1.</t>
  </si>
  <si>
    <t xml:space="preserve">Pipes that are laid overground or in shallow trenches may be at risk to damage by gnawing rodents, or accidental damage by other wildlife or livestock or any other means, including those caused by motorised vehicles or machinery.  Consider this risk in terms of the pipe material, their position, location, exposure to vermin and other animals, use of surroundings. Freezing or overheating may also occur - regular temperature checks should be undertaken (particularly during extremes of weather, and if overheating regular flushing of the water may help reduce the risk of algal growth, or lagging may help protect from freezing. </t>
  </si>
  <si>
    <t>V14</t>
  </si>
  <si>
    <t>Where there is copper pipework present, is it corroding?</t>
  </si>
  <si>
    <t xml:space="preserve">Where copper pipes are used in the distribution system, these problems can be determined through on-site tests, or may manifest in taste complaints (metallic) or discolouration (blue/green) or laboratory tests. </t>
  </si>
  <si>
    <t>V15</t>
  </si>
  <si>
    <t xml:space="preserve">Is there the potential for backflow from commercial premises, domestic premises, unauthorised connections, standpipes or unregulated supplies? </t>
  </si>
  <si>
    <t xml:space="preserve">If the premises are within the private supply check whether backflow protection is in place.  If the supply is a PDS the appropriate Water Company can confirm whether any existing backflow deficiencies have been identifed upstream of the supply to the PDS. All PWS should follow this best practice with back flow devices being installed. </t>
  </si>
  <si>
    <t>Have there been complaints or reports of water quality problems (e.g. taste, odours or reports of any aquatic animals (freshwater shrimp, louse or worms)?</t>
  </si>
  <si>
    <t>Section W - DISTRIBUTION: Storage of treated water in the distribution network (including private distribution systems)</t>
  </si>
  <si>
    <t>Access covers and air vents present potential routes of ingress of water and other materials, which pose a risk of microbiological contamination and poor aesthetic quality. Vents should be checked to ensure adequate protective mesh is in place to prevent access of vermin and other wildlife, and ingress of general debris (leaves, insects, soil etc).  Entry/access covers should be of a robust material, watertight and in a state of good general repair.  There should be seals around the opening to the reservoir/tank that are in a sound state of repair (i.e. not in a state of decay, absent or do not provide an adequate seal against ingress).</t>
  </si>
  <si>
    <t>Section X - Premises supplied (applicable to domestic dwelling or commercial premises)</t>
  </si>
  <si>
    <t>Section Y - Point of use devices ( i.e individual property treatment systems such as UV systems, filter, membrane, Reverse osmosis (RO) under the sink)</t>
  </si>
  <si>
    <t>Y5</t>
  </si>
  <si>
    <t>Section Z - MANAGEMENT &amp; CONTROL:   To determine the risk rating for this section, answer questions Z2 to Z27 to inform the answer to Z1.There should only one risk rating for this section in Z1.</t>
  </si>
  <si>
    <t>Are records kept of key checks e.g. Equipment maintenance, site inspections, on-site tests, etc</t>
  </si>
  <si>
    <t>Is there a documented procedure for carrying out mains tappings (making new connections into pipes)?</t>
  </si>
  <si>
    <t>Should be determined by asking for records of installations.</t>
  </si>
  <si>
    <t>Local Authorities</t>
  </si>
  <si>
    <t xml:space="preserve">Hazard Guidance - </t>
  </si>
  <si>
    <t>Highest mitigated rating:</t>
  </si>
  <si>
    <t>Final rating:</t>
  </si>
  <si>
    <t>Overall supply risk classification</t>
  </si>
  <si>
    <r>
      <t xml:space="preserve">Private Water Supply: Risk Assessment Tool
</t>
    </r>
    <r>
      <rPr>
        <b/>
        <sz val="10"/>
        <color theme="1"/>
        <rFont val="Calibri"/>
        <family val="2"/>
        <scheme val="minor"/>
      </rPr>
      <t>This sheet may be printed and taken to site to use as a guide and a reminder sheet for questions to ask following your desktop study.  Any questions already answered will not appear, however any comments for reminders and notes you put in on the risk assessment tab will appear here for reference.</t>
    </r>
  </si>
  <si>
    <r>
      <t xml:space="preserve">Private Water Supply: Risk Assessment Register 
</t>
    </r>
    <r>
      <rPr>
        <b/>
        <sz val="9"/>
        <color theme="1"/>
        <rFont val="Calibri"/>
        <family val="2"/>
        <scheme val="minor"/>
      </rPr>
      <t>Guidance:  Select your risk level</t>
    </r>
  </si>
  <si>
    <t>Private Water Supply: Risk Assessment tool - Reg8</t>
  </si>
  <si>
    <t>Description of risk root cause</t>
  </si>
  <si>
    <t>Deadline for completion</t>
  </si>
  <si>
    <t>Action Owner</t>
  </si>
  <si>
    <t>Main Risk</t>
  </si>
  <si>
    <t>Associated risks</t>
  </si>
  <si>
    <t>Action Plan 1</t>
  </si>
  <si>
    <t>Action Plan 2</t>
  </si>
  <si>
    <t>Action Plan 3</t>
  </si>
  <si>
    <t>Action Plan 4</t>
  </si>
  <si>
    <t>Action Plan 5</t>
  </si>
  <si>
    <t>Action Plan 6</t>
  </si>
  <si>
    <t>Action Plan 7</t>
  </si>
  <si>
    <t>Action Plan 8</t>
  </si>
  <si>
    <t>Action Plan 9</t>
  </si>
  <si>
    <t>Action Plan 10</t>
  </si>
  <si>
    <t>Select entire sheet; copy and paste into an email and return to DWI.Enquiries@defra.gsi.gov.uk</t>
  </si>
  <si>
    <t>Status of supply before mitigation actions are undertaken</t>
  </si>
  <si>
    <t>Risk rating:</t>
  </si>
  <si>
    <t>Outstanding actions</t>
  </si>
  <si>
    <t>Risk categories</t>
  </si>
  <si>
    <t>Remedial actions required to improve the supply</t>
  </si>
  <si>
    <t>Deadline for completion of actions</t>
  </si>
  <si>
    <t>No Guidance available</t>
  </si>
  <si>
    <t>Enter Description</t>
  </si>
  <si>
    <t>Enter name or initials</t>
  </si>
  <si>
    <t>Private Water Supply Risk 
Assessment - Action Plan</t>
  </si>
  <si>
    <t>Reg 8 Tool</t>
  </si>
  <si>
    <t>Private Water Supply Risk Assessment - Summary</t>
  </si>
  <si>
    <t>Regulation 10 (England) – Small or shared (&gt;1 property) supplies, up to 10m3 day</t>
  </si>
  <si>
    <t>Regulation 11 (Wales) - Shared supplies to &gt;1 properties up to 10m3 day and those to single tenanted dwellings.</t>
  </si>
  <si>
    <t>Regulation 9 - Large supplies (10m3/day or more) and those used as part of a commercial or public activity</t>
  </si>
  <si>
    <t>Regulation 10 (England)  - A supply to a single dwelling not provided as part of a commercial or public activity</t>
  </si>
  <si>
    <t>Regulation 10 (Wales) – A supply to a single untenanted dwellings only not used as part of a commercial or public activity.</t>
  </si>
  <si>
    <t>Current mitigation</t>
  </si>
  <si>
    <t xml:space="preserve">Monitors installed which are linked to either alarms or automatic shut off devices to ensure treatment systems are effective. </t>
  </si>
  <si>
    <t xml:space="preserve">Additional filters or carbon filter (GAC) present designed to remove discolouration.  Additional sand or fabric filter to remove physical particulates.    </t>
  </si>
  <si>
    <t>Maintenance and service records are being kept and suitable procedures exist for all aspects of the supply and distribution system</t>
  </si>
  <si>
    <t>Security arrangements installed to prevent unauthorised access</t>
  </si>
  <si>
    <t>Protection from wildlife and/or livestock contamination</t>
  </si>
  <si>
    <t>Tank cleaning programme</t>
  </si>
  <si>
    <t xml:space="preserve">Storage of chemicals, fertilisers, pesticides (including the location of sheep dips) or fuel is restricted in the vicinity of the source (450m). </t>
  </si>
  <si>
    <t xml:space="preserve">Diversion channels, ditches or bunding to divert flow away from the vicinity of the source. Include regular checks and maintenance.   </t>
  </si>
  <si>
    <t>Oil or fuel stores are adequately bunded and marked on the site schematic.</t>
  </si>
  <si>
    <t xml:space="preserve">Slurry spreading or slurry lagoon is restricted within 50metres from the source following Environmental  Regulations enforced by the Environmental Agency.  </t>
  </si>
  <si>
    <t>Backflow protection is installed</t>
  </si>
  <si>
    <t>Equipment is protected from flooding</t>
  </si>
  <si>
    <t>Procedures exist around the purchase of approved treatment chemicals, their delivery, handling and use.</t>
  </si>
  <si>
    <t>Auto shutdown systems exist</t>
  </si>
  <si>
    <t>Contingency plan in place should the normal source be unavailable</t>
  </si>
  <si>
    <t>Suitable and validated treatment systems are in use</t>
  </si>
  <si>
    <t>Evidence shows that the equipment is operated according to manufacturer's instructions and is validated</t>
  </si>
  <si>
    <t>Alarms are available for failure of processes</t>
  </si>
  <si>
    <t>Cold weather protection (and other adverse conditions) is installed</t>
  </si>
  <si>
    <t>Reservoir and storage tank covers are robust and sound seals are in place to prevent ingress</t>
  </si>
  <si>
    <t>Dosing arrangements are in place to minimise the production of Tri Halo Methanes (THMs) and other disinfection by products (DBP's)</t>
  </si>
  <si>
    <t>Answer</t>
  </si>
  <si>
    <t>Risk number and description</t>
  </si>
  <si>
    <t>Due date</t>
  </si>
  <si>
    <t>Risk mitigation actions required</t>
  </si>
  <si>
    <t>East Suffolk Council</t>
  </si>
  <si>
    <t>V 2.05</t>
  </si>
  <si>
    <t>West Suffolk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</si>
</sst>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8" x14ac:knownFonts="1">
    <font>
      <sz val="11"/>
      <color theme="1"/>
      <name val="Calibri"/>
      <family val="2"/>
      <scheme val="minor"/>
    </font>
    <font>
      <sz val="10"/>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1"/>
      <name val="Calibri"/>
      <family val="2"/>
      <scheme val="minor"/>
    </font>
    <font>
      <b/>
      <sz val="10"/>
      <name val="Calibri"/>
      <family val="2"/>
      <scheme val="minor"/>
    </font>
    <font>
      <b/>
      <sz val="14"/>
      <color theme="1"/>
      <name val="Calibri"/>
      <family val="2"/>
      <scheme val="minor"/>
    </font>
    <font>
      <b/>
      <sz val="10"/>
      <color theme="1"/>
      <name val="Calibri"/>
      <family val="2"/>
      <scheme val="minor"/>
    </font>
    <font>
      <b/>
      <sz val="20"/>
      <color theme="1"/>
      <name val="Calibri"/>
      <family val="2"/>
      <scheme val="minor"/>
    </font>
    <font>
      <sz val="11"/>
      <name val="Calibri"/>
      <family val="2"/>
      <scheme val="minor"/>
    </font>
    <font>
      <b/>
      <sz val="9"/>
      <color theme="1"/>
      <name val="Calibri"/>
      <family val="2"/>
      <scheme val="minor"/>
    </font>
    <font>
      <sz val="11"/>
      <color indexed="8"/>
      <name val="Calibri"/>
      <family val="2"/>
      <scheme val="minor"/>
    </font>
    <font>
      <b/>
      <sz val="12"/>
      <name val="Calibri"/>
      <family val="2"/>
      <scheme val="minor"/>
    </font>
    <font>
      <b/>
      <sz val="8"/>
      <name val="Calibri"/>
      <family val="2"/>
      <scheme val="minor"/>
    </font>
    <font>
      <b/>
      <sz val="8"/>
      <color theme="1"/>
      <name val="Calibri"/>
      <family val="2"/>
      <scheme val="minor"/>
    </font>
    <font>
      <sz val="12"/>
      <color theme="1"/>
      <name val="Calibri"/>
      <family val="2"/>
      <scheme val="minor"/>
    </font>
    <font>
      <sz val="12"/>
      <color theme="1"/>
      <name val="Arial"/>
      <family val="2"/>
    </font>
    <font>
      <b/>
      <sz val="12"/>
      <color theme="3" tint="0.59999389629810485"/>
      <name val="Calibri"/>
      <family val="2"/>
      <scheme val="minor"/>
    </font>
    <font>
      <b/>
      <sz val="16"/>
      <name val="Calibri"/>
      <family val="2"/>
      <scheme val="minor"/>
    </font>
    <font>
      <b/>
      <sz val="14"/>
      <name val="Calibri"/>
      <family val="2"/>
      <scheme val="minor"/>
    </font>
    <font>
      <sz val="11"/>
      <color theme="5" tint="0.59999389629810485"/>
      <name val="Calibri"/>
      <family val="2"/>
      <scheme val="minor"/>
    </font>
    <font>
      <b/>
      <sz val="11"/>
      <color theme="5" tint="0.59999389629810485"/>
      <name val="Calibri"/>
      <family val="2"/>
      <scheme val="minor"/>
    </font>
    <font>
      <b/>
      <sz val="12"/>
      <color theme="5" tint="0.59999389629810485"/>
      <name val="Calibri"/>
      <family val="2"/>
      <scheme val="minor"/>
    </font>
    <font>
      <b/>
      <sz val="14"/>
      <color theme="5" tint="0.59999389629810485"/>
      <name val="Calibri"/>
      <family val="2"/>
      <scheme val="minor"/>
    </font>
    <font>
      <sz val="10"/>
      <color theme="1"/>
      <name val="Calibri"/>
      <family val="2"/>
      <scheme val="minor"/>
    </font>
    <font>
      <b/>
      <sz val="11"/>
      <color theme="0" tint="-0.249977111117893"/>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5" tint="0.599963377788628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8" fillId="0" borderId="0"/>
  </cellStyleXfs>
  <cellXfs count="299">
    <xf numFmtId="0" fontId="0" fillId="0" borderId="0" xfId="0"/>
    <xf numFmtId="0" fontId="3" fillId="0" borderId="1" xfId="0" applyFont="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xf>
    <xf numFmtId="0" fontId="7" fillId="0" borderId="0" xfId="0" applyFont="1" applyFill="1"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0" xfId="0" applyFont="1" applyAlignment="1">
      <alignment wrapText="1"/>
    </xf>
    <xf numFmtId="0" fontId="0" fillId="0" borderId="0" xfId="0" applyFont="1" applyAlignment="1">
      <alignment horizontal="center" wrapText="1"/>
    </xf>
    <xf numFmtId="0" fontId="0"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6"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top"/>
    </xf>
    <xf numFmtId="0" fontId="3" fillId="3" borderId="1" xfId="0" applyFont="1" applyFill="1" applyBorder="1" applyAlignment="1" applyProtection="1">
      <alignment vertical="center" wrapText="1"/>
    </xf>
    <xf numFmtId="0" fontId="3" fillId="2"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top"/>
    </xf>
    <xf numFmtId="0" fontId="0" fillId="0" borderId="0" xfId="0" applyFont="1"/>
    <xf numFmtId="0" fontId="0" fillId="0" borderId="1" xfId="0" applyFont="1" applyBorder="1" applyAlignment="1" applyProtection="1">
      <alignment wrapText="1"/>
      <protection locked="0"/>
    </xf>
    <xf numFmtId="0" fontId="0" fillId="2" borderId="0" xfId="0" applyFont="1" applyFill="1" applyBorder="1" applyAlignment="1">
      <alignment horizontal="left"/>
    </xf>
    <xf numFmtId="0" fontId="0" fillId="0" borderId="1" xfId="0"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xf>
    <xf numFmtId="0" fontId="0" fillId="2" borderId="2"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0" fillId="0" borderId="0" xfId="0" applyFont="1" applyAlignment="1"/>
    <xf numFmtId="0" fontId="0" fillId="0" borderId="0" xfId="0" applyFont="1" applyFill="1" applyBorder="1" applyAlignment="1">
      <alignment horizontal="left" vertical="top"/>
    </xf>
    <xf numFmtId="0" fontId="0" fillId="0" borderId="0" xfId="0" applyFont="1" applyFill="1" applyBorder="1" applyAlignment="1"/>
    <xf numFmtId="0" fontId="11" fillId="0" borderId="0" xfId="0" applyFont="1" applyFill="1" applyBorder="1" applyAlignment="1">
      <alignment horizontal="left" vertical="top"/>
    </xf>
    <xf numFmtId="0" fontId="0" fillId="0" borderId="0" xfId="0" applyFont="1" applyFill="1" applyProtection="1"/>
    <xf numFmtId="0" fontId="0" fillId="0" borderId="0" xfId="0" applyFont="1" applyFill="1" applyAlignment="1" applyProtection="1">
      <alignment wrapText="1"/>
    </xf>
    <xf numFmtId="0" fontId="7" fillId="6" borderId="1" xfId="6" applyFont="1" applyFill="1" applyBorder="1" applyAlignment="1" applyProtection="1">
      <alignment horizontal="center" vertical="center" wrapText="1"/>
    </xf>
    <xf numFmtId="0" fontId="7" fillId="5" borderId="1" xfId="6"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7" fillId="6"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1" fillId="0" borderId="0" xfId="0" applyFont="1" applyFill="1" applyBorder="1" applyAlignment="1">
      <alignment horizontal="left"/>
    </xf>
    <xf numFmtId="0" fontId="0" fillId="0" borderId="0" xfId="0" applyFont="1" applyFill="1" applyAlignment="1">
      <alignment horizontal="left" vertical="top"/>
    </xf>
    <xf numFmtId="0" fontId="0" fillId="0" borderId="1" xfId="0" applyFont="1" applyBorder="1" applyAlignment="1" applyProtection="1">
      <alignment horizontal="center" vertical="center" wrapText="1"/>
    </xf>
    <xf numFmtId="0" fontId="0"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applyProtection="1"/>
    <xf numFmtId="0" fontId="0" fillId="0" borderId="0" xfId="0" applyFont="1" applyProtection="1">
      <protection locked="0"/>
    </xf>
    <xf numFmtId="0" fontId="0" fillId="0" borderId="0" xfId="0" applyFont="1" applyFill="1" applyProtection="1">
      <protection locked="0"/>
    </xf>
    <xf numFmtId="0" fontId="5" fillId="0" borderId="1" xfId="0" applyFont="1" applyFill="1" applyBorder="1" applyAlignment="1" applyProtection="1">
      <alignment vertical="center" wrapText="1"/>
      <protection locked="0"/>
    </xf>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left" wrapText="1"/>
      <protection locked="0"/>
    </xf>
    <xf numFmtId="0" fontId="0" fillId="0" borderId="2" xfId="0" applyFont="1" applyBorder="1" applyAlignment="1" applyProtection="1">
      <alignment wrapText="1"/>
      <protection locked="0"/>
    </xf>
    <xf numFmtId="0" fontId="0" fillId="2" borderId="1" xfId="0" applyFont="1" applyFill="1" applyBorder="1" applyAlignment="1" applyProtection="1">
      <alignment horizontal="center" vertical="center" wrapText="1"/>
    </xf>
    <xf numFmtId="0" fontId="0" fillId="0" borderId="2" xfId="0" applyFont="1" applyBorder="1" applyAlignment="1" applyProtection="1">
      <alignment vertical="center" wrapText="1"/>
    </xf>
    <xf numFmtId="0" fontId="0" fillId="0" borderId="2" xfId="0" applyFont="1" applyBorder="1" applyAlignment="1" applyProtection="1">
      <alignment vertical="center" wrapText="1"/>
      <protection locked="0"/>
    </xf>
    <xf numFmtId="0" fontId="3" fillId="0" borderId="0" xfId="0" applyFont="1" applyFill="1" applyBorder="1" applyAlignment="1">
      <alignment horizontal="left" vertical="center"/>
    </xf>
    <xf numFmtId="0" fontId="13" fillId="0" borderId="0" xfId="6" applyFont="1" applyFill="1" applyBorder="1" applyAlignment="1">
      <alignment horizontal="left" vertical="center"/>
    </xf>
    <xf numFmtId="0" fontId="3"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11" fillId="0" borderId="0" xfId="0" applyFont="1" applyFill="1" applyBorder="1" applyAlignment="1">
      <alignment wrapText="1"/>
    </xf>
    <xf numFmtId="0" fontId="3" fillId="8" borderId="1" xfId="0" applyFont="1" applyFill="1" applyBorder="1" applyAlignment="1" applyProtection="1">
      <alignment horizontal="center" vertical="center" wrapText="1"/>
    </xf>
    <xf numFmtId="0" fontId="19" fillId="9" borderId="4" xfId="0" applyFont="1" applyFill="1" applyBorder="1" applyAlignment="1" applyProtection="1">
      <alignment vertical="center" wrapText="1"/>
    </xf>
    <xf numFmtId="0" fontId="10" fillId="10" borderId="5" xfId="0" applyFont="1" applyFill="1" applyBorder="1" applyAlignment="1">
      <alignment vertical="center"/>
    </xf>
    <xf numFmtId="164" fontId="19" fillId="10" borderId="0" xfId="0" applyNumberFormat="1" applyFont="1" applyFill="1" applyBorder="1" applyAlignment="1">
      <alignment vertical="center"/>
    </xf>
    <xf numFmtId="0" fontId="0" fillId="10" borderId="0" xfId="0" applyFont="1" applyFill="1" applyBorder="1" applyAlignment="1">
      <alignment horizontal="right" vertical="center"/>
    </xf>
    <xf numFmtId="0" fontId="14" fillId="10" borderId="2" xfId="0" applyFont="1" applyFill="1" applyBorder="1" applyAlignment="1">
      <alignment vertical="center"/>
    </xf>
    <xf numFmtId="0" fontId="6" fillId="10" borderId="2" xfId="0" applyFont="1" applyFill="1" applyBorder="1" applyAlignment="1"/>
    <xf numFmtId="0" fontId="3" fillId="11" borderId="1" xfId="0" applyFont="1" applyFill="1" applyBorder="1"/>
    <xf numFmtId="0" fontId="3" fillId="11" borderId="2" xfId="0" applyFont="1" applyFill="1" applyBorder="1" applyAlignment="1">
      <alignment horizontal="left"/>
    </xf>
    <xf numFmtId="0" fontId="3" fillId="11" borderId="15" xfId="0" applyFont="1" applyFill="1" applyBorder="1"/>
    <xf numFmtId="0" fontId="22" fillId="10" borderId="0" xfId="0" applyFont="1" applyFill="1"/>
    <xf numFmtId="0" fontId="24" fillId="10" borderId="3" xfId="0" applyFont="1" applyFill="1" applyBorder="1" applyAlignment="1">
      <alignment vertical="center"/>
    </xf>
    <xf numFmtId="0" fontId="24" fillId="10" borderId="4" xfId="0" applyFont="1" applyFill="1" applyBorder="1" applyAlignment="1">
      <alignment vertical="center"/>
    </xf>
    <xf numFmtId="0" fontId="24" fillId="10" borderId="0" xfId="0" applyFont="1" applyFill="1" applyBorder="1" applyAlignment="1">
      <alignment vertical="center"/>
    </xf>
    <xf numFmtId="0" fontId="3" fillId="11" borderId="1" xfId="0" applyFont="1" applyFill="1" applyBorder="1" applyAlignment="1" applyProtection="1">
      <alignment horizontal="right" vertical="center" wrapText="1"/>
    </xf>
    <xf numFmtId="0" fontId="3" fillId="11" borderId="3" xfId="0" applyFont="1" applyFill="1" applyBorder="1" applyAlignment="1" applyProtection="1">
      <alignment vertical="center" wrapText="1"/>
    </xf>
    <xf numFmtId="0" fontId="5" fillId="11" borderId="1" xfId="0" applyFont="1" applyFill="1" applyBorder="1" applyAlignment="1" applyProtection="1">
      <alignment horizontal="center" vertical="center" wrapText="1"/>
    </xf>
    <xf numFmtId="0" fontId="5" fillId="11" borderId="1" xfId="0" applyFont="1" applyFill="1" applyBorder="1" applyAlignment="1" applyProtection="1">
      <alignment vertical="center" wrapText="1"/>
    </xf>
    <xf numFmtId="0" fontId="5" fillId="11" borderId="1" xfId="0" applyFont="1" applyFill="1" applyBorder="1" applyAlignment="1" applyProtection="1">
      <alignment vertical="center" wrapText="1"/>
      <protection locked="0"/>
    </xf>
    <xf numFmtId="0" fontId="6" fillId="11" borderId="1" xfId="0"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xf>
    <xf numFmtId="0" fontId="23" fillId="11" borderId="1" xfId="0" applyFont="1" applyFill="1" applyBorder="1" applyAlignment="1" applyProtection="1">
      <alignment horizontal="center" vertical="center" wrapText="1"/>
    </xf>
    <xf numFmtId="0" fontId="23" fillId="11" borderId="1" xfId="0" applyFont="1" applyFill="1" applyBorder="1" applyAlignment="1" applyProtection="1">
      <alignment horizontal="center" vertical="center" wrapText="1"/>
      <protection locked="0"/>
    </xf>
    <xf numFmtId="0" fontId="22" fillId="11" borderId="1" xfId="0" applyFont="1" applyFill="1" applyBorder="1" applyAlignment="1" applyProtection="1">
      <alignment vertical="center" wrapText="1"/>
      <protection locked="0"/>
    </xf>
    <xf numFmtId="0" fontId="22" fillId="11" borderId="2" xfId="0" applyFont="1" applyFill="1" applyBorder="1" applyAlignment="1" applyProtection="1">
      <alignment vertical="center" wrapText="1"/>
    </xf>
    <xf numFmtId="0" fontId="0" fillId="11" borderId="1" xfId="0" applyFont="1" applyFill="1" applyBorder="1" applyAlignment="1" applyProtection="1">
      <alignment vertical="center" wrapText="1"/>
    </xf>
    <xf numFmtId="0" fontId="3" fillId="11" borderId="1" xfId="0" applyFont="1" applyFill="1" applyBorder="1" applyAlignment="1" applyProtection="1">
      <alignment horizontal="center" vertical="top" wrapText="1"/>
    </xf>
    <xf numFmtId="0" fontId="11" fillId="11" borderId="1" xfId="0" applyFont="1" applyFill="1" applyBorder="1" applyAlignment="1">
      <alignment horizontal="left" vertical="center" wrapText="1"/>
    </xf>
    <xf numFmtId="0" fontId="3" fillId="11" borderId="4" xfId="0" applyFont="1" applyFill="1" applyBorder="1" applyAlignment="1">
      <alignment horizontal="center" vertical="top" wrapText="1"/>
    </xf>
    <xf numFmtId="0" fontId="3" fillId="11" borderId="4" xfId="0" applyFont="1" applyFill="1" applyBorder="1" applyAlignment="1">
      <alignment vertical="top" wrapText="1"/>
    </xf>
    <xf numFmtId="0" fontId="16" fillId="11" borderId="3" xfId="0" applyFont="1" applyFill="1" applyBorder="1" applyAlignment="1">
      <alignment horizontal="right" vertical="top"/>
    </xf>
    <xf numFmtId="0" fontId="0" fillId="11" borderId="1" xfId="0" applyFont="1" applyFill="1" applyBorder="1" applyAlignment="1">
      <alignment vertical="center" wrapText="1"/>
    </xf>
    <xf numFmtId="43" fontId="6" fillId="11" borderId="1" xfId="1" applyFont="1" applyFill="1" applyBorder="1" applyAlignment="1">
      <alignment horizontal="center" vertical="top" wrapText="1"/>
    </xf>
    <xf numFmtId="0" fontId="3" fillId="11" borderId="1" xfId="0" applyFont="1" applyFill="1" applyBorder="1" applyAlignment="1">
      <alignment horizontal="center" vertical="top" wrapText="1"/>
    </xf>
    <xf numFmtId="0" fontId="8" fillId="11" borderId="1" xfId="0" applyFont="1" applyFill="1" applyBorder="1" applyAlignment="1" applyProtection="1">
      <alignment horizontal="left" vertical="top" wrapText="1"/>
      <protection locked="0"/>
    </xf>
    <xf numFmtId="0" fontId="3" fillId="11" borderId="1" xfId="0" applyFont="1" applyFill="1" applyBorder="1" applyAlignment="1" applyProtection="1">
      <alignment horizontal="center" vertical="center"/>
    </xf>
    <xf numFmtId="0" fontId="6" fillId="11" borderId="13" xfId="6" applyFont="1" applyFill="1" applyBorder="1" applyAlignment="1" applyProtection="1">
      <alignment horizontal="center" vertical="center"/>
    </xf>
    <xf numFmtId="0" fontId="6" fillId="11" borderId="1" xfId="6" applyFont="1" applyFill="1" applyBorder="1" applyAlignment="1" applyProtection="1">
      <alignment horizontal="center" vertical="center"/>
    </xf>
    <xf numFmtId="0" fontId="3" fillId="11" borderId="1" xfId="0" applyFont="1" applyFill="1" applyBorder="1" applyAlignment="1" applyProtection="1">
      <alignment horizontal="right" vertical="center"/>
    </xf>
    <xf numFmtId="0" fontId="25" fillId="11" borderId="0" xfId="0" applyFont="1" applyFill="1" applyBorder="1" applyAlignment="1" applyProtection="1">
      <alignment horizontal="center" vertical="center" wrapText="1"/>
    </xf>
    <xf numFmtId="0" fontId="26" fillId="0" borderId="0" xfId="0" applyFont="1" applyFill="1" applyBorder="1" applyAlignment="1">
      <alignment horizontal="left"/>
    </xf>
    <xf numFmtId="14" fontId="0" fillId="0" borderId="0" xfId="0" applyNumberFormat="1" applyFont="1" applyFill="1" applyAlignment="1" applyProtection="1">
      <alignment horizontal="center" vertical="center" wrapText="1"/>
      <protection locked="0"/>
    </xf>
    <xf numFmtId="0" fontId="6" fillId="0" borderId="1" xfId="6"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protection locked="0"/>
    </xf>
    <xf numFmtId="0" fontId="7" fillId="6" borderId="1" xfId="6" quotePrefix="1" applyFont="1" applyFill="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14"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wrapText="1"/>
    </xf>
    <xf numFmtId="0" fontId="0" fillId="0" borderId="0" xfId="0" applyProtection="1"/>
    <xf numFmtId="0" fontId="0" fillId="0" borderId="1" xfId="0" applyFont="1" applyFill="1" applyBorder="1" applyAlignment="1" applyProtection="1">
      <alignment horizontal="center" vertical="center" wrapText="1"/>
    </xf>
    <xf numFmtId="0" fontId="27" fillId="0" borderId="0" xfId="0" applyFont="1" applyFill="1" applyAlignment="1" applyProtection="1">
      <alignment horizontal="center" vertical="center"/>
      <protection locked="0"/>
    </xf>
    <xf numFmtId="0" fontId="0" fillId="11" borderId="1" xfId="0" applyFont="1" applyFill="1" applyBorder="1" applyAlignment="1" applyProtection="1"/>
    <xf numFmtId="14" fontId="0" fillId="11" borderId="1" xfId="0" applyNumberFormat="1" applyFont="1" applyFill="1" applyBorder="1" applyAlignment="1" applyProtection="1"/>
    <xf numFmtId="0" fontId="10" fillId="11" borderId="2" xfId="0" applyFont="1" applyFill="1" applyBorder="1" applyAlignment="1" applyProtection="1">
      <alignment vertical="top"/>
    </xf>
    <xf numFmtId="0" fontId="10" fillId="11" borderId="4" xfId="0" applyFont="1" applyFill="1" applyBorder="1" applyAlignment="1" applyProtection="1">
      <alignment vertical="top" wrapText="1"/>
    </xf>
    <xf numFmtId="0" fontId="10" fillId="11" borderId="3" xfId="0" applyFont="1" applyFill="1" applyBorder="1" applyAlignment="1" applyProtection="1">
      <alignment vertical="top" wrapText="1"/>
    </xf>
    <xf numFmtId="0" fontId="9" fillId="11" borderId="9" xfId="0" applyFont="1" applyFill="1" applyBorder="1" applyAlignment="1" applyProtection="1">
      <alignment horizontal="center" vertical="top" wrapText="1"/>
    </xf>
    <xf numFmtId="0" fontId="9" fillId="11" borderId="5" xfId="0" applyFont="1" applyFill="1" applyBorder="1" applyAlignment="1" applyProtection="1">
      <alignment horizontal="center" vertical="top" wrapText="1"/>
    </xf>
    <xf numFmtId="0" fontId="9" fillId="11" borderId="10" xfId="0" applyFont="1" applyFill="1" applyBorder="1" applyAlignment="1" applyProtection="1">
      <alignment horizontal="center" vertical="top" wrapText="1"/>
    </xf>
    <xf numFmtId="0" fontId="1" fillId="0" borderId="0" xfId="0" applyFont="1" applyFill="1"/>
    <xf numFmtId="0" fontId="6" fillId="10" borderId="1" xfId="0" applyFont="1" applyFill="1" applyBorder="1" applyAlignment="1">
      <alignment vertical="center"/>
    </xf>
    <xf numFmtId="0" fontId="23" fillId="10" borderId="0" xfId="0" applyFont="1" applyFill="1" applyBorder="1" applyAlignment="1"/>
    <xf numFmtId="0" fontId="6" fillId="10" borderId="1" xfId="0" applyFont="1" applyFill="1" applyBorder="1" applyAlignment="1">
      <alignment vertical="center" wrapText="1"/>
    </xf>
    <xf numFmtId="0" fontId="6" fillId="0" borderId="1" xfId="0" applyFont="1" applyFill="1" applyBorder="1" applyAlignment="1" applyProtection="1">
      <alignment vertical="center" wrapText="1"/>
      <protection locked="0"/>
    </xf>
    <xf numFmtId="0" fontId="3" fillId="10" borderId="4" xfId="0" applyFont="1" applyFill="1" applyBorder="1" applyAlignment="1" applyProtection="1">
      <alignment horizontal="center" wrapText="1"/>
      <protection locked="0"/>
    </xf>
    <xf numFmtId="0" fontId="7" fillId="5" borderId="1" xfId="6" quotePrefix="1" applyFont="1" applyFill="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0" fillId="0" borderId="0" xfId="0" quotePrefix="1" applyFont="1" applyFill="1" applyBorder="1" applyAlignment="1">
      <alignment horizontal="left"/>
    </xf>
    <xf numFmtId="0" fontId="3" fillId="2" borderId="0" xfId="0" applyFont="1" applyFill="1" applyBorder="1" applyAlignment="1">
      <alignment horizontal="right"/>
    </xf>
    <xf numFmtId="0" fontId="0" fillId="0" borderId="0" xfId="0" applyFont="1" applyFill="1" applyBorder="1" applyAlignment="1">
      <alignment horizontal="right"/>
    </xf>
    <xf numFmtId="0" fontId="11" fillId="0" borderId="0" xfId="0" applyFont="1" applyFill="1" applyBorder="1" applyAlignment="1">
      <alignment horizontal="right" vertical="top"/>
    </xf>
    <xf numFmtId="0" fontId="0" fillId="0" borderId="0" xfId="0" applyFont="1" applyFill="1" applyBorder="1" applyAlignment="1">
      <alignment horizontal="right" vertical="top"/>
    </xf>
    <xf numFmtId="0" fontId="0" fillId="0" borderId="0" xfId="0" applyFill="1" applyBorder="1" applyAlignment="1">
      <alignment horizontal="right"/>
    </xf>
    <xf numFmtId="0" fontId="3" fillId="0" borderId="1" xfId="0" applyFont="1" applyBorder="1" applyAlignment="1" applyProtection="1">
      <alignment horizontal="center" vertical="center" wrapText="1"/>
      <protection locked="0"/>
    </xf>
    <xf numFmtId="14" fontId="6" fillId="11" borderId="1" xfId="0" applyNumberFormat="1" applyFont="1" applyFill="1" applyBorder="1" applyAlignment="1" applyProtection="1">
      <alignment horizontal="center" vertical="top" wrapText="1"/>
      <protection locked="0"/>
    </xf>
    <xf numFmtId="0" fontId="0" fillId="11" borderId="1" xfId="0" applyFill="1" applyBorder="1" applyAlignment="1">
      <alignment horizontal="left" vertical="top" wrapText="1"/>
    </xf>
    <xf numFmtId="0" fontId="6" fillId="11" borderId="1" xfId="0" applyFont="1" applyFill="1" applyBorder="1" applyAlignment="1" applyProtection="1">
      <alignment horizontal="center" vertical="top" wrapText="1"/>
      <protection locked="0"/>
    </xf>
    <xf numFmtId="0" fontId="0" fillId="0" borderId="1" xfId="0" applyBorder="1" applyAlignment="1">
      <alignment horizontal="left" vertical="top" wrapText="1"/>
    </xf>
    <xf numFmtId="0" fontId="8" fillId="11" borderId="1" xfId="0" applyFont="1" applyFill="1" applyBorder="1" applyAlignment="1">
      <alignment horizontal="left" vertical="top" wrapText="1"/>
    </xf>
    <xf numFmtId="0" fontId="0" fillId="0" borderId="2" xfId="0" applyBorder="1" applyAlignment="1" applyProtection="1">
      <alignment horizontal="left" vertical="top" wrapText="1"/>
      <protection locked="0"/>
    </xf>
    <xf numFmtId="0" fontId="0" fillId="0" borderId="3" xfId="0" applyFont="1" applyBorder="1" applyAlignment="1">
      <alignment horizontal="left" vertical="center" wrapText="1"/>
    </xf>
    <xf numFmtId="0" fontId="6" fillId="0" borderId="1" xfId="0" applyFont="1" applyFill="1" applyBorder="1" applyAlignment="1" applyProtection="1">
      <alignment horizontal="left" vertical="top" wrapText="1"/>
      <protection locked="0"/>
    </xf>
    <xf numFmtId="14" fontId="6" fillId="0" borderId="1" xfId="0" applyNumberFormat="1" applyFont="1" applyFill="1" applyBorder="1" applyAlignment="1" applyProtection="1">
      <alignment horizontal="left" vertical="top" wrapText="1"/>
      <protection locked="0"/>
    </xf>
    <xf numFmtId="0" fontId="3" fillId="0" borderId="0" xfId="0" applyFont="1" applyFill="1" applyAlignment="1">
      <alignment horizontal="left" vertical="top"/>
    </xf>
    <xf numFmtId="0" fontId="3" fillId="3"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7" fillId="0" borderId="1" xfId="6" quotePrefix="1" applyFont="1" applyFill="1" applyBorder="1" applyAlignment="1" applyProtection="1">
      <alignment horizontal="center" vertical="center" wrapText="1"/>
      <protection locked="0"/>
    </xf>
    <xf numFmtId="0" fontId="0" fillId="7" borderId="1" xfId="0" applyFont="1" applyFill="1" applyBorder="1" applyAlignment="1">
      <alignment horizontal="center"/>
    </xf>
    <xf numFmtId="0" fontId="6" fillId="10" borderId="2" xfId="0" applyFont="1" applyFill="1" applyBorder="1" applyAlignment="1">
      <alignment horizontal="left" vertical="center"/>
    </xf>
    <xf numFmtId="0" fontId="6" fillId="10" borderId="4" xfId="0" applyFont="1" applyFill="1" applyBorder="1" applyAlignment="1">
      <alignment horizontal="left" vertical="center"/>
    </xf>
    <xf numFmtId="0" fontId="6" fillId="10" borderId="3" xfId="0" applyFont="1" applyFill="1" applyBorder="1" applyAlignment="1">
      <alignment horizontal="left" vertical="center"/>
    </xf>
    <xf numFmtId="0" fontId="0" fillId="0" borderId="1" xfId="0" applyFont="1" applyBorder="1" applyAlignment="1" applyProtection="1">
      <alignment horizontal="left" vertical="top" wrapText="1"/>
      <protection locked="0"/>
    </xf>
    <xf numFmtId="0" fontId="3" fillId="11" borderId="2" xfId="0" applyFont="1" applyFill="1" applyBorder="1" applyAlignment="1">
      <alignment horizontal="left"/>
    </xf>
    <xf numFmtId="0" fontId="3" fillId="11" borderId="4" xfId="0" applyFont="1" applyFill="1" applyBorder="1" applyAlignment="1">
      <alignment horizontal="left"/>
    </xf>
    <xf numFmtId="0" fontId="3" fillId="11" borderId="3" xfId="0" applyFont="1" applyFill="1" applyBorder="1" applyAlignment="1">
      <alignment horizontal="left"/>
    </xf>
    <xf numFmtId="0" fontId="3" fillId="11" borderId="1" xfId="0" applyFont="1" applyFill="1" applyBorder="1" applyAlignment="1">
      <alignment horizontal="left"/>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 fillId="11" borderId="2" xfId="0" applyFont="1" applyFill="1" applyBorder="1" applyAlignment="1" applyProtection="1">
      <alignment horizontal="left" vertical="top" wrapText="1"/>
    </xf>
    <xf numFmtId="0" fontId="3" fillId="11" borderId="4" xfId="0" applyFont="1" applyFill="1" applyBorder="1" applyAlignment="1" applyProtection="1">
      <alignment horizontal="left" vertical="top" wrapText="1"/>
    </xf>
    <xf numFmtId="0" fontId="3" fillId="11" borderId="3" xfId="0" applyFont="1" applyFill="1" applyBorder="1" applyAlignment="1" applyProtection="1">
      <alignment horizontal="left" vertical="top" wrapText="1"/>
    </xf>
    <xf numFmtId="0" fontId="0" fillId="0" borderId="6" xfId="0" applyFont="1" applyBorder="1" applyAlignment="1" applyProtection="1">
      <alignment horizontal="left" vertical="top" wrapText="1"/>
      <protection locked="0"/>
    </xf>
    <xf numFmtId="14" fontId="6" fillId="0"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0" fillId="10" borderId="0" xfId="0" applyFont="1" applyFill="1" applyBorder="1" applyAlignment="1">
      <alignment horizontal="center" vertical="center"/>
    </xf>
    <xf numFmtId="0" fontId="0" fillId="0" borderId="11"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14" fillId="10" borderId="1" xfId="0" applyFont="1" applyFill="1" applyBorder="1" applyAlignment="1">
      <alignment horizontal="left" vertical="center"/>
    </xf>
    <xf numFmtId="0" fontId="6" fillId="0" borderId="1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10" borderId="1" xfId="0" applyFont="1" applyFill="1" applyBorder="1" applyAlignment="1">
      <alignment horizontal="left" vertical="center"/>
    </xf>
    <xf numFmtId="0" fontId="6" fillId="10" borderId="1" xfId="0" applyFont="1" applyFill="1" applyBorder="1" applyAlignment="1">
      <alignment horizontal="center" vertical="center" wrapText="1"/>
    </xf>
    <xf numFmtId="0" fontId="6" fillId="10"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10" fillId="11" borderId="2" xfId="0" applyFont="1" applyFill="1" applyBorder="1" applyAlignment="1" applyProtection="1">
      <alignment horizontal="center" vertical="center" wrapText="1"/>
    </xf>
    <xf numFmtId="0" fontId="10" fillId="11" borderId="4"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5" fillId="11" borderId="2" xfId="0" applyFont="1" applyFill="1" applyBorder="1" applyAlignment="1" applyProtection="1">
      <alignment horizontal="center" vertical="center" wrapText="1"/>
    </xf>
    <xf numFmtId="0" fontId="5" fillId="11" borderId="4" xfId="0" applyFont="1" applyFill="1" applyBorder="1" applyAlignment="1" applyProtection="1">
      <alignment horizontal="center" vertical="center" wrapText="1"/>
    </xf>
    <xf numFmtId="0" fontId="5" fillId="11" borderId="3" xfId="0" applyFont="1" applyFill="1" applyBorder="1" applyAlignment="1" applyProtection="1">
      <alignment horizontal="center" vertical="center" wrapText="1"/>
    </xf>
    <xf numFmtId="164" fontId="5" fillId="11" borderId="2" xfId="0" applyNumberFormat="1" applyFont="1" applyFill="1" applyBorder="1" applyAlignment="1" applyProtection="1">
      <alignment horizontal="center" vertical="center" wrapText="1"/>
    </xf>
    <xf numFmtId="164" fontId="5" fillId="11" borderId="4" xfId="0" applyNumberFormat="1" applyFont="1" applyFill="1" applyBorder="1" applyAlignment="1" applyProtection="1">
      <alignment horizontal="center" vertical="center" wrapText="1"/>
    </xf>
    <xf numFmtId="164" fontId="5" fillId="11" borderId="3" xfId="0" applyNumberFormat="1" applyFont="1" applyFill="1" applyBorder="1" applyAlignment="1" applyProtection="1">
      <alignment horizontal="center" vertical="center" wrapText="1"/>
    </xf>
    <xf numFmtId="0" fontId="5" fillId="11" borderId="4" xfId="0" applyFont="1" applyFill="1" applyBorder="1" applyAlignment="1" applyProtection="1">
      <alignment horizontal="left" vertical="center" wrapText="1"/>
    </xf>
    <xf numFmtId="0" fontId="5" fillId="11" borderId="3" xfId="0" applyFont="1" applyFill="1" applyBorder="1" applyAlignment="1" applyProtection="1">
      <alignment horizontal="left" vertical="center" wrapText="1"/>
    </xf>
    <xf numFmtId="0" fontId="5" fillId="11" borderId="2" xfId="0" applyFont="1" applyFill="1" applyBorder="1" applyAlignment="1" applyProtection="1">
      <alignment horizontal="right" vertical="center" wrapText="1"/>
    </xf>
    <xf numFmtId="0" fontId="5" fillId="11" borderId="4" xfId="0" applyFont="1" applyFill="1" applyBorder="1" applyAlignment="1" applyProtection="1">
      <alignment horizontal="right" vertical="center" wrapText="1"/>
    </xf>
    <xf numFmtId="0" fontId="3" fillId="11" borderId="2" xfId="0" applyFont="1" applyFill="1" applyBorder="1" applyAlignment="1" applyProtection="1">
      <alignment horizontal="left" vertical="center"/>
    </xf>
    <xf numFmtId="0" fontId="3" fillId="11" borderId="4" xfId="0" applyFont="1" applyFill="1" applyBorder="1" applyAlignment="1" applyProtection="1">
      <alignment horizontal="left" vertical="center"/>
    </xf>
    <xf numFmtId="0" fontId="6" fillId="11" borderId="2" xfId="0" applyFont="1" applyFill="1" applyBorder="1" applyAlignment="1" applyProtection="1">
      <alignment horizontal="center" vertical="center" wrapText="1"/>
    </xf>
    <xf numFmtId="0" fontId="6" fillId="11" borderId="3" xfId="0" applyFont="1" applyFill="1" applyBorder="1" applyAlignment="1" applyProtection="1">
      <alignment horizontal="center" vertical="center" wrapText="1"/>
    </xf>
    <xf numFmtId="0" fontId="3" fillId="11" borderId="2" xfId="0" applyFont="1" applyFill="1" applyBorder="1" applyAlignment="1" applyProtection="1">
      <alignment horizontal="center" vertical="center" wrapText="1"/>
    </xf>
    <xf numFmtId="0" fontId="3" fillId="11" borderId="3" xfId="0" applyFont="1" applyFill="1" applyBorder="1" applyAlignment="1" applyProtection="1">
      <alignment horizontal="center" vertical="center" wrapText="1"/>
    </xf>
    <xf numFmtId="0" fontId="10" fillId="11" borderId="7" xfId="0" applyFont="1" applyFill="1" applyBorder="1" applyAlignment="1" applyProtection="1">
      <alignment horizontal="center" wrapText="1"/>
    </xf>
    <xf numFmtId="0" fontId="10" fillId="11" borderId="0" xfId="0" applyFont="1" applyFill="1" applyBorder="1" applyAlignment="1" applyProtection="1">
      <alignment horizontal="center" wrapText="1"/>
    </xf>
    <xf numFmtId="0" fontId="3" fillId="11" borderId="0" xfId="0" applyFont="1" applyFill="1" applyBorder="1" applyAlignment="1" applyProtection="1">
      <alignment horizontal="center" vertical="top" wrapText="1"/>
    </xf>
    <xf numFmtId="0" fontId="10" fillId="11" borderId="1" xfId="0" applyFont="1" applyFill="1" applyBorder="1" applyAlignment="1">
      <alignment horizontal="center" wrapText="1"/>
    </xf>
    <xf numFmtId="0" fontId="3" fillId="11" borderId="4" xfId="0" applyFont="1" applyFill="1" applyBorder="1" applyAlignment="1">
      <alignment horizontal="center" wrapText="1"/>
    </xf>
    <xf numFmtId="0" fontId="6" fillId="11" borderId="1" xfId="0" applyFont="1" applyFill="1" applyBorder="1" applyAlignment="1" applyProtection="1">
      <alignment horizontal="center" vertical="top" wrapText="1"/>
      <protection locked="0"/>
    </xf>
    <xf numFmtId="0" fontId="6" fillId="11" borderId="2" xfId="0" applyFont="1" applyFill="1" applyBorder="1" applyAlignment="1" applyProtection="1">
      <alignment horizontal="center" vertical="top" wrapText="1"/>
      <protection locked="0"/>
    </xf>
    <xf numFmtId="0" fontId="6" fillId="11" borderId="3" xfId="0" applyFont="1" applyFill="1" applyBorder="1" applyAlignment="1" applyProtection="1">
      <alignment horizontal="center" vertical="top" wrapText="1"/>
      <protection locked="0"/>
    </xf>
    <xf numFmtId="0" fontId="6" fillId="11" borderId="4" xfId="0" applyFont="1" applyFill="1" applyBorder="1" applyAlignment="1" applyProtection="1">
      <alignment horizontal="center" vertical="top" wrapText="1"/>
      <protection locked="0"/>
    </xf>
    <xf numFmtId="14" fontId="23" fillId="11" borderId="2" xfId="0" applyNumberFormat="1" applyFont="1" applyFill="1" applyBorder="1" applyAlignment="1" applyProtection="1">
      <alignment horizontal="center" vertical="top" wrapText="1"/>
      <protection locked="0"/>
    </xf>
    <xf numFmtId="14" fontId="23" fillId="11" borderId="4" xfId="0" applyNumberFormat="1" applyFont="1" applyFill="1" applyBorder="1" applyAlignment="1" applyProtection="1">
      <alignment horizontal="center" vertical="top" wrapText="1"/>
      <protection locked="0"/>
    </xf>
    <xf numFmtId="14" fontId="23" fillId="11" borderId="3" xfId="0" applyNumberFormat="1" applyFont="1" applyFill="1" applyBorder="1" applyAlignment="1" applyProtection="1">
      <alignment horizontal="center"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0" fillId="11" borderId="1" xfId="0" applyFont="1" applyFill="1" applyBorder="1" applyAlignment="1" applyProtection="1">
      <alignment horizontal="center" vertical="top" wrapText="1"/>
      <protection locked="0"/>
    </xf>
    <xf numFmtId="0" fontId="8" fillId="11" borderId="2" xfId="0" applyFont="1" applyFill="1" applyBorder="1" applyAlignment="1" applyProtection="1">
      <alignment horizontal="left" vertical="top" wrapText="1"/>
      <protection locked="0"/>
    </xf>
    <xf numFmtId="0" fontId="8" fillId="11" borderId="3"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20" fillId="0" borderId="1" xfId="0" applyFont="1" applyFill="1" applyBorder="1" applyAlignment="1" applyProtection="1">
      <alignment horizontal="center" vertical="center" wrapText="1"/>
      <protection locked="0"/>
    </xf>
    <xf numFmtId="0" fontId="27" fillId="0" borderId="2" xfId="6" quotePrefix="1" applyFont="1" applyFill="1" applyBorder="1" applyAlignment="1" applyProtection="1">
      <alignment horizontal="center" vertical="center" wrapText="1"/>
      <protection locked="0"/>
    </xf>
    <xf numFmtId="0" fontId="27" fillId="0" borderId="4" xfId="6" quotePrefix="1" applyFont="1" applyFill="1" applyBorder="1" applyAlignment="1" applyProtection="1">
      <alignment horizontal="center" vertical="center" wrapText="1"/>
      <protection locked="0"/>
    </xf>
    <xf numFmtId="0" fontId="27" fillId="0" borderId="3" xfId="6" quotePrefix="1"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xf>
    <xf numFmtId="0" fontId="3" fillId="11" borderId="4" xfId="0" applyFont="1" applyFill="1" applyBorder="1" applyAlignment="1" applyProtection="1">
      <alignment horizontal="center"/>
    </xf>
    <xf numFmtId="0" fontId="3" fillId="11" borderId="3" xfId="0" applyFont="1" applyFill="1" applyBorder="1" applyAlignment="1" applyProtection="1">
      <alignment horizontal="center"/>
    </xf>
    <xf numFmtId="0" fontId="7" fillId="5" borderId="1" xfId="6" quotePrefix="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0" fillId="11" borderId="2" xfId="0" applyFont="1" applyFill="1" applyBorder="1" applyAlignment="1" applyProtection="1">
      <alignment horizontal="center"/>
    </xf>
    <xf numFmtId="0" fontId="0" fillId="11" borderId="4" xfId="0" applyFont="1" applyFill="1" applyBorder="1" applyAlignment="1" applyProtection="1">
      <alignment horizontal="center"/>
    </xf>
    <xf numFmtId="0" fontId="0" fillId="11" borderId="3" xfId="0" applyFont="1" applyFill="1" applyBorder="1" applyAlignment="1" applyProtection="1">
      <alignment horizontal="center"/>
    </xf>
    <xf numFmtId="0" fontId="7" fillId="0" borderId="1" xfId="6" quotePrefix="1" applyFont="1" applyFill="1" applyBorder="1" applyAlignment="1" applyProtection="1">
      <alignment horizontal="center" vertical="center" wrapText="1"/>
      <protection locked="0"/>
    </xf>
    <xf numFmtId="0" fontId="7" fillId="6" borderId="1" xfId="6" quotePrefix="1" applyFont="1" applyFill="1" applyBorder="1" applyAlignment="1" applyProtection="1">
      <alignment horizontal="center" vertical="center" wrapText="1"/>
    </xf>
    <xf numFmtId="0" fontId="7" fillId="11" borderId="2" xfId="6" applyFont="1" applyFill="1" applyBorder="1" applyAlignment="1" applyProtection="1">
      <alignment horizontal="center" wrapText="1"/>
    </xf>
    <xf numFmtId="0" fontId="7" fillId="11" borderId="4" xfId="6" applyFont="1" applyFill="1" applyBorder="1" applyAlignment="1" applyProtection="1">
      <alignment horizontal="center" wrapText="1"/>
    </xf>
    <xf numFmtId="0" fontId="7" fillId="11" borderId="3" xfId="6" applyFont="1" applyFill="1" applyBorder="1" applyAlignment="1" applyProtection="1">
      <alignment horizontal="center" wrapText="1"/>
    </xf>
    <xf numFmtId="0" fontId="6" fillId="11" borderId="2" xfId="6" quotePrefix="1" applyFont="1" applyFill="1" applyBorder="1" applyAlignment="1" applyProtection="1">
      <alignment horizontal="center"/>
    </xf>
    <xf numFmtId="0" fontId="6" fillId="11" borderId="4" xfId="6" quotePrefix="1" applyFont="1" applyFill="1" applyBorder="1" applyAlignment="1" applyProtection="1">
      <alignment horizontal="center"/>
    </xf>
    <xf numFmtId="0" fontId="6" fillId="11" borderId="3" xfId="6" quotePrefix="1" applyFont="1" applyFill="1" applyBorder="1" applyAlignment="1" applyProtection="1">
      <alignment horizontal="center"/>
    </xf>
    <xf numFmtId="0" fontId="6" fillId="11" borderId="13" xfId="6" applyFont="1" applyFill="1" applyBorder="1" applyAlignment="1" applyProtection="1">
      <alignment horizontal="center"/>
    </xf>
    <xf numFmtId="0" fontId="6" fillId="11" borderId="14" xfId="6" applyFont="1" applyFill="1" applyBorder="1" applyAlignment="1" applyProtection="1">
      <alignment horizontal="center"/>
    </xf>
    <xf numFmtId="0" fontId="21" fillId="11" borderId="1" xfId="6" applyFont="1" applyFill="1" applyBorder="1" applyAlignment="1" applyProtection="1">
      <alignment horizontal="right" vertical="center"/>
    </xf>
    <xf numFmtId="0" fontId="20" fillId="11" borderId="2" xfId="6" applyFont="1" applyFill="1" applyBorder="1" applyAlignment="1" applyProtection="1">
      <alignment horizontal="center" vertical="center"/>
    </xf>
    <xf numFmtId="0" fontId="20" fillId="11" borderId="4" xfId="6" applyFont="1" applyFill="1" applyBorder="1" applyAlignment="1" applyProtection="1">
      <alignment horizontal="center" vertical="center"/>
    </xf>
    <xf numFmtId="0" fontId="20" fillId="11" borderId="3" xfId="6" applyFont="1" applyFill="1" applyBorder="1" applyAlignment="1" applyProtection="1">
      <alignment horizontal="center" vertical="center"/>
    </xf>
    <xf numFmtId="0" fontId="10" fillId="11" borderId="1" xfId="0" applyFont="1" applyFill="1" applyBorder="1" applyAlignment="1" applyProtection="1">
      <alignment horizontal="center" vertical="top" wrapText="1"/>
    </xf>
    <xf numFmtId="0" fontId="6" fillId="11" borderId="1" xfId="0" applyFont="1" applyFill="1" applyBorder="1" applyAlignment="1" applyProtection="1">
      <alignment horizontal="center" vertical="center" wrapText="1"/>
    </xf>
    <xf numFmtId="14" fontId="6" fillId="11" borderId="1" xfId="0" applyNumberFormat="1" applyFont="1" applyFill="1" applyBorder="1" applyAlignment="1" applyProtection="1">
      <alignment horizontal="center" vertical="center" wrapText="1"/>
    </xf>
    <xf numFmtId="0" fontId="0" fillId="0" borderId="2"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protection locked="0"/>
    </xf>
    <xf numFmtId="0" fontId="6" fillId="11" borderId="13" xfId="6" quotePrefix="1" applyFont="1" applyFill="1" applyBorder="1" applyAlignment="1" applyProtection="1">
      <alignment horizontal="center"/>
    </xf>
    <xf numFmtId="0" fontId="0" fillId="0" borderId="1" xfId="0" applyFont="1" applyFill="1" applyBorder="1" applyAlignment="1" applyProtection="1">
      <alignment horizontal="center" vertical="center" wrapText="1"/>
    </xf>
    <xf numFmtId="0" fontId="3" fillId="11" borderId="1" xfId="0" applyFont="1" applyFill="1" applyBorder="1" applyAlignment="1" applyProtection="1">
      <alignment horizontal="center" vertical="center" wrapText="1"/>
    </xf>
    <xf numFmtId="0" fontId="3" fillId="11" borderId="1" xfId="0" applyFont="1" applyFill="1" applyBorder="1" applyAlignment="1" applyProtection="1">
      <alignment horizontal="center"/>
    </xf>
    <xf numFmtId="0" fontId="9" fillId="11" borderId="9" xfId="0" applyFont="1" applyFill="1" applyBorder="1" applyAlignment="1" applyProtection="1">
      <alignment horizontal="center" vertical="top" wrapText="1"/>
    </xf>
    <xf numFmtId="0" fontId="9" fillId="11" borderId="5" xfId="0" applyFont="1" applyFill="1" applyBorder="1" applyAlignment="1" applyProtection="1">
      <alignment horizontal="center" vertical="top" wrapText="1"/>
    </xf>
    <xf numFmtId="0" fontId="9" fillId="11" borderId="10" xfId="0" applyFont="1" applyFill="1" applyBorder="1" applyAlignment="1" applyProtection="1">
      <alignment horizontal="center" vertical="top" wrapText="1"/>
    </xf>
    <xf numFmtId="0" fontId="14" fillId="11" borderId="1" xfId="0" applyFont="1" applyFill="1" applyBorder="1" applyAlignment="1" applyProtection="1">
      <alignment horizontal="center" vertical="top" wrapText="1"/>
    </xf>
    <xf numFmtId="0" fontId="14" fillId="11" borderId="1" xfId="0" applyFont="1" applyFill="1" applyBorder="1" applyAlignment="1" applyProtection="1">
      <alignment horizontal="center" vertical="center" wrapText="1"/>
    </xf>
    <xf numFmtId="14" fontId="14" fillId="11" borderId="1" xfId="0" applyNumberFormat="1"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xf>
    <xf numFmtId="0" fontId="14" fillId="11" borderId="2" xfId="6" applyFont="1" applyFill="1" applyBorder="1" applyAlignment="1" applyProtection="1">
      <alignment horizontal="center" vertical="center" wrapText="1"/>
    </xf>
    <xf numFmtId="0" fontId="14" fillId="11" borderId="3" xfId="6" applyFont="1" applyFill="1" applyBorder="1" applyAlignment="1" applyProtection="1">
      <alignment horizontal="center" vertical="center" wrapText="1"/>
    </xf>
    <xf numFmtId="0" fontId="14" fillId="0" borderId="2" xfId="6" applyFont="1" applyFill="1" applyBorder="1" applyAlignment="1" applyProtection="1">
      <alignment horizontal="center" vertical="center" wrapText="1"/>
      <protection locked="0"/>
    </xf>
    <xf numFmtId="0" fontId="14" fillId="0" borderId="4" xfId="6" applyFont="1" applyFill="1" applyBorder="1" applyAlignment="1" applyProtection="1">
      <alignment horizontal="center" vertical="center" wrapText="1"/>
      <protection locked="0"/>
    </xf>
    <xf numFmtId="0" fontId="14" fillId="0" borderId="3" xfId="6" applyFont="1" applyFill="1" applyBorder="1" applyAlignment="1" applyProtection="1">
      <alignment horizontal="center" vertical="center" wrapText="1"/>
      <protection locked="0"/>
    </xf>
    <xf numFmtId="0" fontId="6" fillId="11" borderId="2" xfId="6" applyFont="1" applyFill="1" applyBorder="1" applyAlignment="1" applyProtection="1">
      <alignment horizontal="center" vertical="center"/>
    </xf>
    <xf numFmtId="0" fontId="6" fillId="11" borderId="3" xfId="6" applyFont="1" applyFill="1" applyBorder="1" applyAlignment="1" applyProtection="1">
      <alignment horizontal="center" vertical="center"/>
    </xf>
    <xf numFmtId="0" fontId="0" fillId="11" borderId="2" xfId="0" applyFont="1" applyFill="1" applyBorder="1" applyAlignment="1" applyProtection="1">
      <alignment horizontal="center" vertical="top"/>
    </xf>
    <xf numFmtId="0" fontId="0" fillId="11" borderId="4" xfId="0" applyFont="1" applyFill="1" applyBorder="1" applyAlignment="1" applyProtection="1">
      <alignment horizontal="center" vertical="top"/>
    </xf>
    <xf numFmtId="0" fontId="0" fillId="11" borderId="3" xfId="0" applyFont="1" applyFill="1" applyBorder="1" applyAlignment="1" applyProtection="1">
      <alignment horizontal="center" vertical="top"/>
    </xf>
  </cellXfs>
  <cellStyles count="12">
    <cellStyle name="Comma" xfId="1" builtinId="3"/>
    <cellStyle name="Comma 2" xfId="9"/>
    <cellStyle name="Comma 3" xfId="8"/>
    <cellStyle name="Normal" xfId="0" builtinId="0"/>
    <cellStyle name="Normal 2" xfId="6"/>
    <cellStyle name="Normal 3" xfId="4"/>
    <cellStyle name="Normal 4" xfId="5"/>
    <cellStyle name="Normal 5" xfId="7"/>
    <cellStyle name="Normal 5 2" xfId="10"/>
    <cellStyle name="Normal 6" xfId="11"/>
    <cellStyle name="Normal 7" xfId="2"/>
    <cellStyle name="Normal 7 2" xfId="3"/>
  </cellStyles>
  <dxfs count="165">
    <dxf>
      <font>
        <color theme="0"/>
      </font>
    </dxf>
    <dxf>
      <font>
        <color theme="0"/>
      </font>
    </dxf>
    <dxf>
      <font>
        <color theme="0"/>
      </font>
    </dxf>
    <dxf>
      <font>
        <b/>
        <i val="0"/>
        <u val="double"/>
        <color theme="1"/>
      </font>
      <fill>
        <patternFill>
          <bgColor rgb="FFFF0000"/>
        </patternFill>
      </fill>
    </dxf>
    <dxf>
      <font>
        <color theme="1"/>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color theme="6" tint="0.59996337778862885"/>
      </font>
    </dxf>
    <dxf>
      <font>
        <b/>
        <i val="0"/>
        <color theme="0" tint="-0.24994659260841701"/>
      </font>
    </dxf>
    <dxf>
      <font>
        <color theme="0" tint="-0.24994659260841701"/>
      </font>
    </dxf>
    <dxf>
      <font>
        <b/>
        <i val="0"/>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ont>
        <color theme="6" tint="0.59996337778862885"/>
      </font>
    </dxf>
    <dxf>
      <font>
        <color theme="0" tint="-0.24994659260841701"/>
      </font>
    </dxf>
    <dxf>
      <font>
        <color theme="0" tint="-0.24994659260841701"/>
      </font>
    </dxf>
    <dxf>
      <font>
        <color theme="0" tint="-0.24994659260841701"/>
      </font>
    </dxf>
    <dxf>
      <font>
        <color theme="0" tint="-0.24994659260841701"/>
      </font>
    </dxf>
    <dxf>
      <font>
        <color theme="6" tint="0.59996337778862885"/>
      </font>
    </dxf>
    <dxf>
      <font>
        <color theme="0" tint="-0.24994659260841701"/>
      </font>
    </dxf>
    <dxf>
      <font>
        <color theme="5" tint="0.59996337778862885"/>
      </font>
      <fill>
        <patternFill patternType="solid">
          <bgColor theme="5" tint="0.59996337778862885"/>
        </patternFill>
      </fill>
    </dxf>
    <dxf>
      <font>
        <color theme="0"/>
      </font>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color theme="5" tint="0.59996337778862885"/>
      </font>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font>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5" tint="0.59996337778862885"/>
        </patternFill>
      </fill>
    </dxf>
    <dxf>
      <font>
        <color theme="0" tint="-0.24994659260841701"/>
      </font>
    </dxf>
    <dxf>
      <font>
        <color theme="0" tint="-0.24994659260841701"/>
      </font>
    </dxf>
    <dxf>
      <font>
        <color theme="0" tint="-0.2499465926084170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www.environment-agency.gov.uk/homeandleisure/37793.aspx"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4462895</xdr:colOff>
      <xdr:row>0</xdr:row>
      <xdr:rowOff>0</xdr:rowOff>
    </xdr:from>
    <xdr:to>
      <xdr:col>4</xdr:col>
      <xdr:colOff>0</xdr:colOff>
      <xdr:row>0</xdr:row>
      <xdr:rowOff>190499</xdr:rowOff>
    </xdr:to>
    <xdr:pic>
      <xdr:nvPicPr>
        <xdr:cNvPr id="2" name="Picture 1"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3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4462895</xdr:colOff>
      <xdr:row>0</xdr:row>
      <xdr:rowOff>0</xdr:rowOff>
    </xdr:from>
    <xdr:to>
      <xdr:col>4</xdr:col>
      <xdr:colOff>0</xdr:colOff>
      <xdr:row>0</xdr:row>
      <xdr:rowOff>190499</xdr:rowOff>
    </xdr:to>
    <xdr:pic>
      <xdr:nvPicPr>
        <xdr:cNvPr id="4" name="Picture 3"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420" y="0"/>
          <a:ext cx="433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4462895</xdr:colOff>
      <xdr:row>0</xdr:row>
      <xdr:rowOff>0</xdr:rowOff>
    </xdr:from>
    <xdr:to>
      <xdr:col>6</xdr:col>
      <xdr:colOff>0</xdr:colOff>
      <xdr:row>0</xdr:row>
      <xdr:rowOff>190499</xdr:rowOff>
    </xdr:to>
    <xdr:pic>
      <xdr:nvPicPr>
        <xdr:cNvPr id="6" name="Picture 5"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645" y="0"/>
          <a:ext cx="433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4462895</xdr:colOff>
      <xdr:row>0</xdr:row>
      <xdr:rowOff>0</xdr:rowOff>
    </xdr:from>
    <xdr:to>
      <xdr:col>6</xdr:col>
      <xdr:colOff>0</xdr:colOff>
      <xdr:row>0</xdr:row>
      <xdr:rowOff>190499</xdr:rowOff>
    </xdr:to>
    <xdr:pic>
      <xdr:nvPicPr>
        <xdr:cNvPr id="7" name="Picture 6"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645" y="0"/>
          <a:ext cx="433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2209800</xdr:colOff>
      <xdr:row>14</xdr:row>
      <xdr:rowOff>38100</xdr:rowOff>
    </xdr:from>
    <xdr:to>
      <xdr:col>7</xdr:col>
      <xdr:colOff>142875</xdr:colOff>
      <xdr:row>15</xdr:row>
      <xdr:rowOff>38100</xdr:rowOff>
    </xdr:to>
    <xdr:sp macro="" textlink="">
      <xdr:nvSpPr>
        <xdr:cNvPr id="4" name="TextBox 10">
          <a:hlinkClick xmlns:r="http://schemas.openxmlformats.org/officeDocument/2006/relationships" r:id="rId1"/>
        </xdr:cNvPr>
        <xdr:cNvSpPr txBox="1"/>
      </xdr:nvSpPr>
      <xdr:spPr>
        <a:xfrm>
          <a:off x="6477000" y="7858126"/>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twoCellAnchor>
  <xdr:oneCellAnchor>
    <xdr:from>
      <xdr:col>6</xdr:col>
      <xdr:colOff>2209800</xdr:colOff>
      <xdr:row>15</xdr:row>
      <xdr:rowOff>38100</xdr:rowOff>
    </xdr:from>
    <xdr:ext cx="2171700" cy="190500"/>
    <xdr:sp macro="" textlink="">
      <xdr:nvSpPr>
        <xdr:cNvPr id="3"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16</xdr:row>
      <xdr:rowOff>38100</xdr:rowOff>
    </xdr:from>
    <xdr:ext cx="2171700" cy="190500"/>
    <xdr:sp macro="" textlink="">
      <xdr:nvSpPr>
        <xdr:cNvPr id="5"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17</xdr:row>
      <xdr:rowOff>38100</xdr:rowOff>
    </xdr:from>
    <xdr:ext cx="2171700" cy="190500"/>
    <xdr:sp macro="" textlink="">
      <xdr:nvSpPr>
        <xdr:cNvPr id="6"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18</xdr:row>
      <xdr:rowOff>38100</xdr:rowOff>
    </xdr:from>
    <xdr:ext cx="2171700" cy="190500"/>
    <xdr:sp macro="" textlink="">
      <xdr:nvSpPr>
        <xdr:cNvPr id="7"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19</xdr:row>
      <xdr:rowOff>38100</xdr:rowOff>
    </xdr:from>
    <xdr:ext cx="2171700" cy="190500"/>
    <xdr:sp macro="" textlink="">
      <xdr:nvSpPr>
        <xdr:cNvPr id="8"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20</xdr:row>
      <xdr:rowOff>38100</xdr:rowOff>
    </xdr:from>
    <xdr:ext cx="2171700" cy="190500"/>
    <xdr:sp macro="" textlink="">
      <xdr:nvSpPr>
        <xdr:cNvPr id="9"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21</xdr:row>
      <xdr:rowOff>38100</xdr:rowOff>
    </xdr:from>
    <xdr:ext cx="2171700" cy="190500"/>
    <xdr:sp macro="" textlink="">
      <xdr:nvSpPr>
        <xdr:cNvPr id="10"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15</xdr:row>
      <xdr:rowOff>38100</xdr:rowOff>
    </xdr:from>
    <xdr:ext cx="2171700" cy="190500"/>
    <xdr:sp macro="" textlink="">
      <xdr:nvSpPr>
        <xdr:cNvPr id="11"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16</xdr:row>
      <xdr:rowOff>38100</xdr:rowOff>
    </xdr:from>
    <xdr:ext cx="2171700" cy="190500"/>
    <xdr:sp macro="" textlink="">
      <xdr:nvSpPr>
        <xdr:cNvPr id="12" name="TextBox 10">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16</xdr:row>
      <xdr:rowOff>38100</xdr:rowOff>
    </xdr:from>
    <xdr:ext cx="2171700" cy="190500"/>
    <xdr:sp macro="" textlink="">
      <xdr:nvSpPr>
        <xdr:cNvPr id="13"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17</xdr:row>
      <xdr:rowOff>38100</xdr:rowOff>
    </xdr:from>
    <xdr:ext cx="2171700" cy="190500"/>
    <xdr:sp macro="" textlink="">
      <xdr:nvSpPr>
        <xdr:cNvPr id="14" name="TextBox 10">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17</xdr:row>
      <xdr:rowOff>38100</xdr:rowOff>
    </xdr:from>
    <xdr:ext cx="2171700" cy="190500"/>
    <xdr:sp macro="" textlink="">
      <xdr:nvSpPr>
        <xdr:cNvPr id="15" name="TextBox 14">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16"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17" name="TextBox 10">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18"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9"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20" name="TextBox 19">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21"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22"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23"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24" name="TextBox 23">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25"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26" name="TextBox 10">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27"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28"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29" name="TextBox 28">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30"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31"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32"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33" name="TextBox 32">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34"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35" name="TextBox 10">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36"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37"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38" name="TextBox 37">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39"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40"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41"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42" name="TextBox 41">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43"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44" name="TextBox 10">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45"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46"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47" name="TextBox 46">
          <a:hlinkClick xmlns:r="http://schemas.openxmlformats.org/officeDocument/2006/relationships" r:id="rId1"/>
        </xdr:cNvPr>
        <xdr:cNvSpPr txBox="1"/>
      </xdr:nvSpPr>
      <xdr:spPr>
        <a:xfrm>
          <a:off x="6038850" y="289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48"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49" name="TextBox 10">
          <a:hlinkClick xmlns:r="http://schemas.openxmlformats.org/officeDocument/2006/relationships" r:id="rId1"/>
        </xdr:cNvPr>
        <xdr:cNvSpPr txBox="1"/>
      </xdr:nvSpPr>
      <xdr:spPr>
        <a:xfrm>
          <a:off x="6038850" y="308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50" name="TextBox 1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51" name="TextBox 50">
          <a:hlinkClick xmlns:r="http://schemas.openxmlformats.org/officeDocument/2006/relationships" r:id="rId1"/>
        </xdr:cNvPr>
        <xdr:cNvSpPr txBox="1"/>
      </xdr:nvSpPr>
      <xdr:spPr>
        <a:xfrm>
          <a:off x="6038850" y="327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19</xdr:row>
      <xdr:rowOff>38100</xdr:rowOff>
    </xdr:from>
    <xdr:ext cx="2171700" cy="190500"/>
    <xdr:sp macro="" textlink="">
      <xdr:nvSpPr>
        <xdr:cNvPr id="52"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20</xdr:row>
      <xdr:rowOff>38100</xdr:rowOff>
    </xdr:from>
    <xdr:ext cx="2171700" cy="190500"/>
    <xdr:sp macro="" textlink="">
      <xdr:nvSpPr>
        <xdr:cNvPr id="53"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20</xdr:row>
      <xdr:rowOff>38100</xdr:rowOff>
    </xdr:from>
    <xdr:ext cx="2171700" cy="190500"/>
    <xdr:sp macro="" textlink="">
      <xdr:nvSpPr>
        <xdr:cNvPr id="54"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21</xdr:row>
      <xdr:rowOff>38100</xdr:rowOff>
    </xdr:from>
    <xdr:ext cx="2171700" cy="190500"/>
    <xdr:sp macro="" textlink="">
      <xdr:nvSpPr>
        <xdr:cNvPr id="55"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21</xdr:row>
      <xdr:rowOff>38100</xdr:rowOff>
    </xdr:from>
    <xdr:ext cx="2171700" cy="190500"/>
    <xdr:sp macro="" textlink="">
      <xdr:nvSpPr>
        <xdr:cNvPr id="56"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21</xdr:row>
      <xdr:rowOff>38100</xdr:rowOff>
    </xdr:from>
    <xdr:ext cx="2171700" cy="190500"/>
    <xdr:sp macro="" textlink="">
      <xdr:nvSpPr>
        <xdr:cNvPr id="57"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22</xdr:row>
      <xdr:rowOff>38100</xdr:rowOff>
    </xdr:from>
    <xdr:ext cx="2171700" cy="190500"/>
    <xdr:sp macro="" textlink="">
      <xdr:nvSpPr>
        <xdr:cNvPr id="58"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22</xdr:row>
      <xdr:rowOff>38100</xdr:rowOff>
    </xdr:from>
    <xdr:ext cx="2171700" cy="190500"/>
    <xdr:sp macro="" textlink="">
      <xdr:nvSpPr>
        <xdr:cNvPr id="59"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22</xdr:row>
      <xdr:rowOff>38100</xdr:rowOff>
    </xdr:from>
    <xdr:ext cx="2171700" cy="190500"/>
    <xdr:sp macro="" textlink="">
      <xdr:nvSpPr>
        <xdr:cNvPr id="60"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23</xdr:row>
      <xdr:rowOff>38100</xdr:rowOff>
    </xdr:from>
    <xdr:ext cx="2171700" cy="190500"/>
    <xdr:sp macro="" textlink="">
      <xdr:nvSpPr>
        <xdr:cNvPr id="61"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23</xdr:row>
      <xdr:rowOff>38100</xdr:rowOff>
    </xdr:from>
    <xdr:ext cx="2171700" cy="190500"/>
    <xdr:sp macro="" textlink="">
      <xdr:nvSpPr>
        <xdr:cNvPr id="62"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23</xdr:row>
      <xdr:rowOff>38100</xdr:rowOff>
    </xdr:from>
    <xdr:ext cx="2171700" cy="190500"/>
    <xdr:sp macro="" textlink="">
      <xdr:nvSpPr>
        <xdr:cNvPr id="63"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24</xdr:row>
      <xdr:rowOff>38100</xdr:rowOff>
    </xdr:from>
    <xdr:ext cx="2171700" cy="190500"/>
    <xdr:sp macro="" textlink="">
      <xdr:nvSpPr>
        <xdr:cNvPr id="64"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24</xdr:row>
      <xdr:rowOff>38100</xdr:rowOff>
    </xdr:from>
    <xdr:ext cx="2171700" cy="190500"/>
    <xdr:sp macro="" textlink="">
      <xdr:nvSpPr>
        <xdr:cNvPr id="65"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24</xdr:row>
      <xdr:rowOff>38100</xdr:rowOff>
    </xdr:from>
    <xdr:ext cx="2171700" cy="190500"/>
    <xdr:sp macro="" textlink="">
      <xdr:nvSpPr>
        <xdr:cNvPr id="66"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25</xdr:row>
      <xdr:rowOff>38100</xdr:rowOff>
    </xdr:from>
    <xdr:ext cx="2171700" cy="190500"/>
    <xdr:sp macro="" textlink="">
      <xdr:nvSpPr>
        <xdr:cNvPr id="67"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25</xdr:row>
      <xdr:rowOff>38100</xdr:rowOff>
    </xdr:from>
    <xdr:ext cx="2171700" cy="190500"/>
    <xdr:sp macro="" textlink="">
      <xdr:nvSpPr>
        <xdr:cNvPr id="68"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25</xdr:row>
      <xdr:rowOff>38100</xdr:rowOff>
    </xdr:from>
    <xdr:ext cx="2171700" cy="190500"/>
    <xdr:sp macro="" textlink="">
      <xdr:nvSpPr>
        <xdr:cNvPr id="69"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26</xdr:row>
      <xdr:rowOff>38100</xdr:rowOff>
    </xdr:from>
    <xdr:ext cx="2171700" cy="190500"/>
    <xdr:sp macro="" textlink="">
      <xdr:nvSpPr>
        <xdr:cNvPr id="70"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26</xdr:row>
      <xdr:rowOff>38100</xdr:rowOff>
    </xdr:from>
    <xdr:ext cx="2171700" cy="190500"/>
    <xdr:sp macro="" textlink="">
      <xdr:nvSpPr>
        <xdr:cNvPr id="71"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26</xdr:row>
      <xdr:rowOff>38100</xdr:rowOff>
    </xdr:from>
    <xdr:ext cx="2171700" cy="190500"/>
    <xdr:sp macro="" textlink="">
      <xdr:nvSpPr>
        <xdr:cNvPr id="72"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27</xdr:row>
      <xdr:rowOff>38100</xdr:rowOff>
    </xdr:from>
    <xdr:ext cx="2171700" cy="190500"/>
    <xdr:sp macro="" textlink="">
      <xdr:nvSpPr>
        <xdr:cNvPr id="73"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27</xdr:row>
      <xdr:rowOff>38100</xdr:rowOff>
    </xdr:from>
    <xdr:ext cx="2171700" cy="190500"/>
    <xdr:sp macro="" textlink="">
      <xdr:nvSpPr>
        <xdr:cNvPr id="74"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27</xdr:row>
      <xdr:rowOff>38100</xdr:rowOff>
    </xdr:from>
    <xdr:ext cx="2171700" cy="190500"/>
    <xdr:sp macro="" textlink="">
      <xdr:nvSpPr>
        <xdr:cNvPr id="75"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28</xdr:row>
      <xdr:rowOff>38100</xdr:rowOff>
    </xdr:from>
    <xdr:ext cx="2171700" cy="190500"/>
    <xdr:sp macro="" textlink="">
      <xdr:nvSpPr>
        <xdr:cNvPr id="76"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28</xdr:row>
      <xdr:rowOff>38100</xdr:rowOff>
    </xdr:from>
    <xdr:ext cx="2171700" cy="190500"/>
    <xdr:sp macro="" textlink="">
      <xdr:nvSpPr>
        <xdr:cNvPr id="77"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28</xdr:row>
      <xdr:rowOff>38100</xdr:rowOff>
    </xdr:from>
    <xdr:ext cx="2171700" cy="190500"/>
    <xdr:sp macro="" textlink="">
      <xdr:nvSpPr>
        <xdr:cNvPr id="78"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29</xdr:row>
      <xdr:rowOff>38100</xdr:rowOff>
    </xdr:from>
    <xdr:ext cx="2171700" cy="190500"/>
    <xdr:sp macro="" textlink="">
      <xdr:nvSpPr>
        <xdr:cNvPr id="79"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29</xdr:row>
      <xdr:rowOff>38100</xdr:rowOff>
    </xdr:from>
    <xdr:ext cx="2171700" cy="190500"/>
    <xdr:sp macro="" textlink="">
      <xdr:nvSpPr>
        <xdr:cNvPr id="80"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29</xdr:row>
      <xdr:rowOff>38100</xdr:rowOff>
    </xdr:from>
    <xdr:ext cx="2171700" cy="190500"/>
    <xdr:sp macro="" textlink="">
      <xdr:nvSpPr>
        <xdr:cNvPr id="81"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30</xdr:row>
      <xdr:rowOff>38100</xdr:rowOff>
    </xdr:from>
    <xdr:ext cx="2171700" cy="190500"/>
    <xdr:sp macro="" textlink="">
      <xdr:nvSpPr>
        <xdr:cNvPr id="82"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30</xdr:row>
      <xdr:rowOff>38100</xdr:rowOff>
    </xdr:from>
    <xdr:ext cx="2171700" cy="190500"/>
    <xdr:sp macro="" textlink="">
      <xdr:nvSpPr>
        <xdr:cNvPr id="83"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30</xdr:row>
      <xdr:rowOff>38100</xdr:rowOff>
    </xdr:from>
    <xdr:ext cx="2171700" cy="190500"/>
    <xdr:sp macro="" textlink="">
      <xdr:nvSpPr>
        <xdr:cNvPr id="84"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31</xdr:row>
      <xdr:rowOff>38100</xdr:rowOff>
    </xdr:from>
    <xdr:ext cx="2171700" cy="190500"/>
    <xdr:sp macro="" textlink="">
      <xdr:nvSpPr>
        <xdr:cNvPr id="85"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31</xdr:row>
      <xdr:rowOff>38100</xdr:rowOff>
    </xdr:from>
    <xdr:ext cx="2171700" cy="190500"/>
    <xdr:sp macro="" textlink="">
      <xdr:nvSpPr>
        <xdr:cNvPr id="86"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31</xdr:row>
      <xdr:rowOff>38100</xdr:rowOff>
    </xdr:from>
    <xdr:ext cx="2171700" cy="190500"/>
    <xdr:sp macro="" textlink="">
      <xdr:nvSpPr>
        <xdr:cNvPr id="87"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32</xdr:row>
      <xdr:rowOff>38100</xdr:rowOff>
    </xdr:from>
    <xdr:ext cx="2171700" cy="190500"/>
    <xdr:sp macro="" textlink="">
      <xdr:nvSpPr>
        <xdr:cNvPr id="88"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32</xdr:row>
      <xdr:rowOff>38100</xdr:rowOff>
    </xdr:from>
    <xdr:ext cx="2171700" cy="190500"/>
    <xdr:sp macro="" textlink="">
      <xdr:nvSpPr>
        <xdr:cNvPr id="89"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32</xdr:row>
      <xdr:rowOff>38100</xdr:rowOff>
    </xdr:from>
    <xdr:ext cx="2171700" cy="190500"/>
    <xdr:sp macro="" textlink="">
      <xdr:nvSpPr>
        <xdr:cNvPr id="90"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33</xdr:row>
      <xdr:rowOff>38100</xdr:rowOff>
    </xdr:from>
    <xdr:ext cx="2171700" cy="190500"/>
    <xdr:sp macro="" textlink="">
      <xdr:nvSpPr>
        <xdr:cNvPr id="91"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33</xdr:row>
      <xdr:rowOff>38100</xdr:rowOff>
    </xdr:from>
    <xdr:ext cx="2171700" cy="190500"/>
    <xdr:sp macro="" textlink="">
      <xdr:nvSpPr>
        <xdr:cNvPr id="92"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33</xdr:row>
      <xdr:rowOff>38100</xdr:rowOff>
    </xdr:from>
    <xdr:ext cx="2171700" cy="190500"/>
    <xdr:sp macro="" textlink="">
      <xdr:nvSpPr>
        <xdr:cNvPr id="93"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94"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95"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96"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97"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98"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99"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100"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101"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102"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103"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104"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105"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106"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107"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108"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109"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110"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111" name="TextBox 10">
          <a:hlinkClick xmlns:r="http://schemas.openxmlformats.org/officeDocument/2006/relationships" r:id="rId1"/>
        </xdr:cNvPr>
        <xdr:cNvSpPr txBox="1"/>
      </xdr:nvSpPr>
      <xdr:spPr>
        <a:xfrm>
          <a:off x="6038850" y="346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12"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13" name="TextBox 10">
          <a:hlinkClick xmlns:r="http://schemas.openxmlformats.org/officeDocument/2006/relationships" r:id="rId1"/>
        </xdr:cNvPr>
        <xdr:cNvSpPr txBox="1"/>
      </xdr:nvSpPr>
      <xdr:spPr>
        <a:xfrm>
          <a:off x="6038850" y="365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14"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15"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16"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17"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18"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19" name="TextBox 118">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20"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21"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122"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23"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24"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25"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26"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27"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28"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29"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0" name="TextBox 129">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31"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32"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133" name="TextBox 10">
          <a:hlinkClick xmlns:r="http://schemas.openxmlformats.org/officeDocument/2006/relationships" r:id="rId1"/>
        </xdr:cNvPr>
        <xdr:cNvSpPr txBox="1"/>
      </xdr:nvSpPr>
      <xdr:spPr>
        <a:xfrm>
          <a:off x="6038850" y="746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4"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5"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6"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7"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8"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39"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0"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1" name="TextBox 10">
          <a:hlinkClick xmlns:r="http://schemas.openxmlformats.org/officeDocument/2006/relationships" r:id="rId1"/>
        </xdr:cNvPr>
        <xdr:cNvSpPr txBox="1"/>
      </xdr:nvSpPr>
      <xdr:spPr>
        <a:xfrm>
          <a:off x="6038850" y="7658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4" name="TextBox 143">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4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4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5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5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52" name="TextBox 151">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5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5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15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5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5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5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5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6" name="TextBox 165">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6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7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7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7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7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74" name="TextBox 173">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7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7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17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7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7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8" name="TextBox 187">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8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199" name="TextBox 198">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0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0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07" name="TextBox 206">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0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21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1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1" name="TextBox 22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2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2" name="TextBox 231">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3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3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3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0" name="TextBox 239">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4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4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24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4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4" name="TextBox 253">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5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5" name="TextBox 264">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6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6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7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7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7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73" name="TextBox 272">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7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7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27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7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7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7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7" name="TextBox 286">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8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8" name="TextBox 297">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29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0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0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06" name="TextBox 305">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30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1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0" name="TextBox 319">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2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1" name="TextBox 33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3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3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3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39" name="TextBox 338">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4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4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34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4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3" name="TextBox 352">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5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4" name="TextBox 363">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6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6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7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7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72" name="TextBox 371">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7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7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37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7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7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7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7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6" name="TextBox 385">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8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7" name="TextBox 396">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39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40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0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40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40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0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05" name="TextBox 404">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40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407"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40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0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19" name="TextBox 418">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2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0" name="TextBox 429">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3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3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38" name="TextBox 437">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3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40"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44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4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2" name="TextBox 451">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5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1"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3" name="TextBox 462">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5"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6"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6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8"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69"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1" name="TextBox 47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72"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73"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474" name="TextBox 10">
          <a:hlinkClick xmlns:r="http://schemas.openxmlformats.org/officeDocument/2006/relationships" r:id="rId1"/>
        </xdr:cNvPr>
        <xdr:cNvSpPr txBox="1"/>
      </xdr:nvSpPr>
      <xdr:spPr>
        <a:xfrm>
          <a:off x="6038850" y="7848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5"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7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4"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5" name="TextBox 484">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6"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7"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8"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89"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90"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91"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92"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493" name="TextBox 10">
          <a:hlinkClick xmlns:r="http://schemas.openxmlformats.org/officeDocument/2006/relationships" r:id="rId1"/>
        </xdr:cNvPr>
        <xdr:cNvSpPr txBox="1"/>
      </xdr:nvSpPr>
      <xdr:spPr>
        <a:xfrm>
          <a:off x="6038850" y="803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494"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495"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496"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497"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498"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499" name="TextBox 498">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0"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1"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2" name="TextBox 501">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3"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4"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5"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6"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7"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8"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09"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0"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1"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2"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3" name="TextBox 512">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4"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5"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6"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7"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8"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19"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0"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1"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2"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3"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4" name="TextBox 523">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5"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6"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7"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28"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29"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30"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31"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32" name="TextBox 531">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33"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34"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535" name="TextBox 10">
          <a:hlinkClick xmlns:r="http://schemas.openxmlformats.org/officeDocument/2006/relationships" r:id="rId1"/>
        </xdr:cNvPr>
        <xdr:cNvSpPr txBox="1"/>
      </xdr:nvSpPr>
      <xdr:spPr>
        <a:xfrm>
          <a:off x="6038850" y="994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36"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37"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38"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39"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0"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1"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2"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3"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4"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5"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6" name="TextBox 545">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7"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8"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49"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0"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1"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2"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3"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4" name="TextBox 10">
          <a:hlinkClick xmlns:r="http://schemas.openxmlformats.org/officeDocument/2006/relationships" r:id="rId1"/>
        </xdr:cNvPr>
        <xdr:cNvSpPr txBox="1"/>
      </xdr:nvSpPr>
      <xdr:spPr>
        <a:xfrm>
          <a:off x="6038850" y="1013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5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5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60" name="TextBox 559">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3" name="TextBox 562">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6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4" name="TextBox 573">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7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5" name="TextBox 584">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8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9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9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93" name="TextBox 592">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9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9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59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9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5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7" name="TextBox 606">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0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1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2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21" name="TextBox 62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4" name="TextBox 623">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2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5" name="TextBox 634">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3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6" name="TextBox 645">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4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5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5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5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5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54" name="TextBox 653">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5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5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5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8" name="TextBox 667">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7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2" name="TextBox 681">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3" name="TextBox 692">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6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4" name="TextBox 703">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0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1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1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18" name="TextBox 717">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1" name="TextBox 72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2" name="TextBox 731">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3" name="TextBox 742">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4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1" name="TextBox 75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5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5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5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5" name="TextBox 764">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79" name="TextBox 778">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0" name="TextBox 789">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1" name="TextBox 80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0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1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1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15" name="TextBox 814">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8" name="TextBox 817">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29" name="TextBox 828">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3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0" name="TextBox 839">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4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4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48" name="TextBox 847">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4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5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85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2" name="TextBox 861">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6" name="TextBox 875">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7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7" name="TextBox 886">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8" name="TextBox 897">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8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0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0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1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12" name="TextBox 911">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5" name="TextBox 914">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6" name="TextBox 925">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2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7" name="TextBox 936">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3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4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4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4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4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4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45" name="TextBox 944">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4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4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94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4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59" name="TextBox 958">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3" name="TextBox 972">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7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4" name="TextBox 983">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5" name="TextBox 994">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9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0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0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0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09" name="TextBox 1008">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2" name="TextBox 1011">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3" name="TextBox 1022">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2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4" name="TextBox 1033">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3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3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4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4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42" name="TextBox 1041">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4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4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104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4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4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4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4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6" name="TextBox 1055">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0" name="TextBox 1069">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7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1" name="TextBox 108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2" name="TextBox 1091">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0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0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06" name="TextBox 1105">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09" name="TextBox 1108">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0" name="TextBox 1119">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2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1" name="TextBox 113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3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3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3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39" name="TextBox 1138">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4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4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114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4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3" name="TextBox 1152">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7" name="TextBox 1166">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8" name="TextBox 1177">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7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89" name="TextBox 1188">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19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19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0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03" name="TextBox 1202">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6" name="TextBox 1205">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0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7" name="TextBox 1216">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1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2"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5"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6"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8" name="TextBox 1227">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2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0"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1"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3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3"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4"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3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36" name="TextBox 1235">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7"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8"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1239" name="TextBox 10">
          <a:hlinkClick xmlns:r="http://schemas.openxmlformats.org/officeDocument/2006/relationships" r:id="rId1"/>
        </xdr:cNvPr>
        <xdr:cNvSpPr txBox="1"/>
      </xdr:nvSpPr>
      <xdr:spPr>
        <a:xfrm>
          <a:off x="6038850" y="1032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4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0" name="TextBox 1249">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5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4" name="TextBox 1263">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6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5" name="TextBox 1274">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6"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7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5"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6" name="TextBox 1285">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7"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8"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89"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90"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91"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92"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93"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1294" name="TextBox 10">
          <a:hlinkClick xmlns:r="http://schemas.openxmlformats.org/officeDocument/2006/relationships" r:id="rId1"/>
        </xdr:cNvPr>
        <xdr:cNvSpPr txBox="1"/>
      </xdr:nvSpPr>
      <xdr:spPr>
        <a:xfrm>
          <a:off x="6038850" y="10515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0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10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0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0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109"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110" name="TextBox 2109">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3" name="TextBox 2112">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6" name="TextBox 2115">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1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7" name="TextBox 2126">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2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3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1" name="TextBox 214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4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2" name="TextBox 2151">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5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3" name="TextBox 2162">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6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173"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17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177" name="TextBox 2176">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7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0" name="TextBox 2179">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8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1" name="TextBox 219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6"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199"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0"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2" name="TextBox 2201">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4"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5"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0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7"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08"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09"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0" name="TextBox 2209">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11"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12"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13" name="TextBox 10">
          <a:hlinkClick xmlns:r="http://schemas.openxmlformats.org/officeDocument/2006/relationships" r:id="rId1"/>
        </xdr:cNvPr>
        <xdr:cNvSpPr txBox="1"/>
      </xdr:nvSpPr>
      <xdr:spPr>
        <a:xfrm>
          <a:off x="6038850" y="11849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4"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5"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7"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8"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19"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0"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1"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2"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3"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4" name="TextBox 2223">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5"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7"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8"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29"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0"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1"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2"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3"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4"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5"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7"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8" name="TextBox 2237">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39"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0"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1"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2"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3"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4"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5"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7"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8"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49" name="TextBox 2248">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0"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1"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2"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3"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4"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5"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7"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8"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59"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0" name="TextBox 2259">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1"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2"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3"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4"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5"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6"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7"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268" name="TextBox 10">
          <a:hlinkClick xmlns:r="http://schemas.openxmlformats.org/officeDocument/2006/relationships" r:id="rId1"/>
        </xdr:cNvPr>
        <xdr:cNvSpPr txBox="1"/>
      </xdr:nvSpPr>
      <xdr:spPr>
        <a:xfrm>
          <a:off x="6038850" y="1203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69"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7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74"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275" name="TextBox 2274">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8" name="TextBox 227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1" name="TextBox 228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2" name="TextBox 229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2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6" name="TextBox 2305">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7" name="TextBox 231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8" name="TextBox 232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38"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4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42" name="TextBox 2341">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5" name="TextBox 234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6" name="TextBox 2355">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7" name="TextBox 236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7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74"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75" name="TextBox 2374">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23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79"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0"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2"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3"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4"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5"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6"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7"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8"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89" name="TextBox 2388">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0"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2"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3"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4"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5"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6"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7"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8"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399"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0"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2"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3" name="TextBox 2402">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4"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5"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6"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7"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8"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09"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0"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2"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3"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4" name="TextBox 2413">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5"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6"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7"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8"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19"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0"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2"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3"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4"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5" name="TextBox 2424">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6"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7"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8"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29"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30"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31"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32"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433" name="TextBox 10">
          <a:hlinkClick xmlns:r="http://schemas.openxmlformats.org/officeDocument/2006/relationships" r:id="rId1"/>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39" name="TextBox 243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2" name="TextBox 244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3" name="TextBox 245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7" name="TextBox 246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8" name="TextBox 247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89" name="TextBox 248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4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3" name="TextBox 250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4" name="TextBox 251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5" name="TextBox 252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3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3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3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540" name="TextBox 253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3" name="TextBox 2542">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6" name="TextBox 2545">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4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7" name="TextBox 2556">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5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6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1" name="TextBox 257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7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2" name="TextBox 2581">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8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3" name="TextBox 2592">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59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07" name="TextBox 260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0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0" name="TextBox 2609">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1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1" name="TextBox 262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2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2" name="TextBox 2631">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3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0" name="TextBox 263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4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4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264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4" name="TextBox 265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8" name="TextBox 266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79" name="TextBox 267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0" name="TextBox 268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6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6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4" name="TextBox 270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7" name="TextBox 270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8" name="TextBox 271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2" name="TextBox 273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3" name="TextBox 274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4" name="TextBox 275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8" name="TextBox 276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79" name="TextBox 277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0" name="TextBox 278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7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8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8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805" name="TextBox 280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8" name="TextBox 2807">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0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1" name="TextBox 28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1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2" name="TextBox 2821">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2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6" name="TextBox 2835">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3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7" name="TextBox 2846">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4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8" name="TextBox 2857">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5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8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6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8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872" name="TextBox 287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5" name="TextBox 2874">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7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6" name="TextBox 2885">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8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7" name="TextBox 2896">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89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90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90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90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05" name="TextBox 290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90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90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290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19" name="TextBox 291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3" name="TextBox 293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4" name="TextBox 294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5" name="TextBox 295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69" name="TextBox 296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2" name="TextBox 297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3" name="TextBox 298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7" name="TextBox 299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29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8" name="TextBox 300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19" name="TextBox 301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3" name="TextBox 303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4" name="TextBox 304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5" name="TextBox 305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0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69" name="TextBox 306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2" name="TextBox 307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3" name="TextBox 308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7" name="TextBox 309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0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8" name="TextBox 310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19" name="TextBox 311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3" name="TextBox 313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4" name="TextBox 314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5" name="TextBox 315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6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6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6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170" name="TextBox 316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3" name="TextBox 3172">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6" name="TextBox 3175">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7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7" name="TextBox 3186">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8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19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1" name="TextBox 320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0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2" name="TextBox 3211">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1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3" name="TextBox 3222">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2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37" name="TextBox 323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3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0" name="TextBox 3239">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4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1" name="TextBox 325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5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2" name="TextBox 3261">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6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0" name="TextBox 326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7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7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327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4" name="TextBox 328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8" name="TextBox 329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2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09" name="TextBox 330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0" name="TextBox 331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4" name="TextBox 333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7" name="TextBox 333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8" name="TextBox 334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2" name="TextBox 336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3" name="TextBox 337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4" name="TextBox 338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8" name="TextBox 339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3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09" name="TextBox 340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0" name="TextBox 341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4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4" name="TextBox 343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7" name="TextBox 343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8" name="TextBox 344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4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2" name="TextBox 346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3" name="TextBox 347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4" name="TextBox 348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8" name="TextBox 349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49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09" name="TextBox 350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0" name="TextBox 3519">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35" name="TextBox 353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8" name="TextBox 3537">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3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1" name="TextBox 354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4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2" name="TextBox 3551">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5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6" name="TextBox 3565">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6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7" name="TextBox 3576">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7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8" name="TextBox 3587">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8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5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59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02" name="TextBox 360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5" name="TextBox 3604">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0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6" name="TextBox 3615">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1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1"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4"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5"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7" name="TextBox 3626">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29"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30"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32"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33"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35" name="TextBox 363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36"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37"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3638" name="TextBox 10">
          <a:hlinkClick xmlns:r="http://schemas.openxmlformats.org/officeDocument/2006/relationships" r:id="rId1"/>
        </xdr:cNvPr>
        <xdr:cNvSpPr txBox="1"/>
      </xdr:nvSpPr>
      <xdr:spPr>
        <a:xfrm>
          <a:off x="6038850" y="1223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49" name="TextBox 364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3" name="TextBox 366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4" name="TextBox 367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5" name="TextBox 368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699" name="TextBox 369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2" name="TextBox 3701">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0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3" name="TextBox 371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1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7" name="TextBox 3726">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2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8" name="TextBox 3737">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3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49" name="TextBox 3748">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5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3" name="TextBox 3762">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6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4" name="TextBox 3773">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5"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7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4"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5" name="TextBox 3784">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6"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7"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8"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89"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90"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91"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92"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3793" name="TextBox 10">
          <a:hlinkClick xmlns:r="http://schemas.openxmlformats.org/officeDocument/2006/relationships" r:id="rId1"/>
        </xdr:cNvPr>
        <xdr:cNvSpPr txBox="1"/>
      </xdr:nvSpPr>
      <xdr:spPr>
        <a:xfrm>
          <a:off x="6038850" y="12420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79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379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79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79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379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3799" name="TextBox 3798">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5" name="TextBox 3804">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8" name="TextBox 3807">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0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19" name="TextBox 3818">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2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3" name="TextBox 3832">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3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4" name="TextBox 3843">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4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5" name="TextBox 3854">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5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69" name="TextBox 3868">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7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0" name="TextBox 3879">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8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1" name="TextBox 389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89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3" name="TextBox 3902">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6" name="TextBox 3905">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09" name="TextBox 3908">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1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0" name="TextBox 3919">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2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4" name="TextBox 3933">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3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5" name="TextBox 3944">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4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6" name="TextBox 3955">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5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6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0" name="TextBox 3969">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3" name="TextBox 3972">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7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4" name="TextBox 3983">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8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8" name="TextBox 3997">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399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09" name="TextBox 4008">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1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0" name="TextBox 4019">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2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4" name="TextBox 4033">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3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5" name="TextBox 4044">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4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6" name="TextBox 4055">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5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6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6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6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6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06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6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6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6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6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6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0" name="TextBox 4069">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3" name="TextBox 4072">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7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4" name="TextBox 4083">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8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8" name="TextBox 4097">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09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09" name="TextBox 4108">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1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0" name="TextBox 4119">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2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4" name="TextBox 4133">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3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5" name="TextBox 4144">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4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6" name="TextBox 4155">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5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6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6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6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6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7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171" name="TextBox 417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4" name="TextBox 4173">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7" name="TextBox 4176">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7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8" name="TextBox 4187">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8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19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2" name="TextBox 4201">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0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3" name="TextBox 4212">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1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4" name="TextBox 4223">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2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3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3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38" name="TextBox 4237">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3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1" name="TextBox 424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4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2" name="TextBox 4251">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7"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5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0"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1"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3" name="TextBox 4262">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5"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6"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6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8"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69"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1" name="TextBox 427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72"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73"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4274" name="TextBox 10">
          <a:hlinkClick xmlns:r="http://schemas.openxmlformats.org/officeDocument/2006/relationships" r:id="rId1"/>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7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5" name="TextBox 4284">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8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299" name="TextBox 4298">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0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0" name="TextBox 4309">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1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1" name="TextBox 432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2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5" name="TextBox 4334">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8" name="TextBox 4337">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3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49" name="TextBox 4348">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5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3" name="TextBox 4362">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6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4" name="TextBox 4373">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7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5" name="TextBox 4384">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8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399" name="TextBox 4398">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0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0" name="TextBox 4409">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1"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1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0"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1" name="TextBox 442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2"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3"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4"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5"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6"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7"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8"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4429" name="TextBox 10">
          <a:hlinkClick xmlns:r="http://schemas.openxmlformats.org/officeDocument/2006/relationships" r:id="rId1"/>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103"/>
  <sheetViews>
    <sheetView tabSelected="1" zoomScaleNormal="100" workbookViewId="0">
      <selection activeCell="A4" sqref="A4:B4"/>
    </sheetView>
  </sheetViews>
  <sheetFormatPr defaultColWidth="0" defaultRowHeight="15" zeroHeight="1" x14ac:dyDescent="0.25"/>
  <cols>
    <col min="1" max="1" width="32.42578125" style="25" customWidth="1"/>
    <col min="2" max="3" width="19.5703125" style="25" customWidth="1"/>
    <col min="4" max="4" width="34.28515625" style="25" customWidth="1"/>
    <col min="5" max="5" width="15.140625" style="25" customWidth="1"/>
    <col min="6" max="6" width="13.5703125" style="25" bestFit="1" customWidth="1"/>
    <col min="7" max="7" width="26.28515625" style="25" customWidth="1"/>
    <col min="8" max="8" width="33" style="54" hidden="1"/>
    <col min="9" max="9" width="8.28515625" style="54" hidden="1"/>
    <col min="10" max="10" width="11.140625" style="54" hidden="1"/>
    <col min="11" max="11" width="9.140625" style="54" hidden="1"/>
    <col min="12" max="12" width="35.42578125" style="54" hidden="1"/>
    <col min="13" max="16383" width="9.140625" style="54" hidden="1"/>
    <col min="16384" max="16384" width="7.85546875" style="54" hidden="1"/>
  </cols>
  <sheetData>
    <row r="1" spans="1:7" ht="39.75" customHeight="1" x14ac:dyDescent="0.25">
      <c r="A1" s="184" t="s">
        <v>754</v>
      </c>
      <c r="B1" s="184"/>
      <c r="C1" s="184"/>
      <c r="D1" s="184"/>
      <c r="E1" s="184"/>
      <c r="F1" s="184"/>
      <c r="G1" s="184"/>
    </row>
    <row r="2" spans="1:7" ht="15" customHeight="1" x14ac:dyDescent="0.25">
      <c r="A2" s="76"/>
      <c r="B2" s="76"/>
      <c r="C2" s="76"/>
      <c r="D2" s="76"/>
      <c r="E2" s="87" t="str">
        <f>CONCATENATE(E3," ",E4)</f>
        <v xml:space="preserve">Supply Name &amp; Address: </v>
      </c>
      <c r="F2" s="77"/>
      <c r="G2" s="78" t="str">
        <f>Lookup_Admin!J1</f>
        <v>V 2.05</v>
      </c>
    </row>
    <row r="3" spans="1:7" ht="15.75" x14ac:dyDescent="0.25">
      <c r="A3" s="79" t="s">
        <v>0</v>
      </c>
      <c r="B3" s="85" t="str">
        <f>CONCATENATE(A3," ",A4)</f>
        <v xml:space="preserve">Local Authority: </v>
      </c>
      <c r="C3" s="79" t="s">
        <v>1</v>
      </c>
      <c r="D3" s="86" t="str">
        <f>CONCATENATE(C3," ",C4)</f>
        <v xml:space="preserve">Supply Reference: </v>
      </c>
      <c r="E3" s="194" t="s">
        <v>661</v>
      </c>
      <c r="F3" s="194"/>
      <c r="G3" s="194"/>
    </row>
    <row r="4" spans="1:7" ht="48.75" customHeight="1" x14ac:dyDescent="0.25">
      <c r="A4" s="196"/>
      <c r="B4" s="196"/>
      <c r="C4" s="196"/>
      <c r="D4" s="196"/>
      <c r="E4" s="195"/>
      <c r="F4" s="195"/>
      <c r="G4" s="195"/>
    </row>
    <row r="5" spans="1:7" ht="16.5" customHeight="1" x14ac:dyDescent="0.25">
      <c r="A5" s="198" t="s">
        <v>690</v>
      </c>
      <c r="B5" s="198"/>
      <c r="C5" s="199" t="s">
        <v>685</v>
      </c>
      <c r="D5" s="199"/>
      <c r="E5" s="197" t="s">
        <v>689</v>
      </c>
      <c r="F5" s="197"/>
      <c r="G5" s="197"/>
    </row>
    <row r="6" spans="1:7" ht="18.75" customHeight="1" x14ac:dyDescent="0.25">
      <c r="A6" s="200"/>
      <c r="B6" s="200"/>
      <c r="C6" s="200"/>
      <c r="D6" s="200"/>
      <c r="E6" s="182"/>
      <c r="F6" s="182"/>
      <c r="G6" s="182"/>
    </row>
    <row r="7" spans="1:7" ht="6.75" customHeight="1" x14ac:dyDescent="0.25">
      <c r="A7" s="84"/>
      <c r="B7" s="138" t="str">
        <f>CONCATENATE(B3,"     ",D3)</f>
        <v xml:space="preserve">Local Authority:      Supply Reference: </v>
      </c>
      <c r="C7" s="138" t="str">
        <f>CONCATENATE(E2,"      ",F2)</f>
        <v xml:space="preserve">Supply Name &amp; Address:       </v>
      </c>
      <c r="D7" s="138"/>
      <c r="E7" s="84"/>
      <c r="F7" s="84"/>
      <c r="G7" s="84"/>
    </row>
    <row r="8" spans="1:7" ht="29.25" customHeight="1" x14ac:dyDescent="0.25">
      <c r="A8" s="137" t="s">
        <v>566</v>
      </c>
      <c r="B8" s="183"/>
      <c r="C8" s="183"/>
      <c r="D8" s="183"/>
      <c r="E8" s="183"/>
      <c r="F8" s="139" t="s">
        <v>570</v>
      </c>
      <c r="G8" s="140"/>
    </row>
    <row r="9" spans="1:7" ht="6.75" customHeight="1" x14ac:dyDescent="0.25">
      <c r="A9" s="80"/>
      <c r="B9" s="141"/>
      <c r="C9" s="141"/>
      <c r="D9" s="141"/>
      <c r="E9" s="141"/>
      <c r="F9" s="141"/>
      <c r="G9" s="141"/>
    </row>
    <row r="10" spans="1:7" x14ac:dyDescent="0.25">
      <c r="A10" s="165" t="s">
        <v>568</v>
      </c>
      <c r="B10" s="166"/>
      <c r="C10" s="166"/>
      <c r="D10" s="166"/>
      <c r="E10" s="166"/>
      <c r="F10" s="166"/>
      <c r="G10" s="167"/>
    </row>
    <row r="11" spans="1:7" x14ac:dyDescent="0.25">
      <c r="A11" s="81" t="s">
        <v>15</v>
      </c>
      <c r="B11" s="81" t="s">
        <v>672</v>
      </c>
      <c r="C11" s="81" t="s">
        <v>563</v>
      </c>
      <c r="D11" s="82" t="s">
        <v>674</v>
      </c>
      <c r="E11" s="81" t="s">
        <v>16</v>
      </c>
      <c r="F11" s="83" t="s">
        <v>662</v>
      </c>
      <c r="G11" s="81" t="s">
        <v>27</v>
      </c>
    </row>
    <row r="12" spans="1:7" x14ac:dyDescent="0.25">
      <c r="A12" s="26"/>
      <c r="B12" s="26"/>
      <c r="C12" s="26"/>
      <c r="D12" s="59"/>
      <c r="E12" s="26"/>
      <c r="F12" s="26"/>
      <c r="G12" s="26"/>
    </row>
    <row r="13" spans="1:7" x14ac:dyDescent="0.25">
      <c r="A13" s="26"/>
      <c r="B13" s="26"/>
      <c r="C13" s="26"/>
      <c r="D13" s="59"/>
      <c r="E13" s="26"/>
      <c r="F13" s="26"/>
      <c r="G13" s="26"/>
    </row>
    <row r="14" spans="1:7" x14ac:dyDescent="0.25">
      <c r="A14" s="26"/>
      <c r="B14" s="26"/>
      <c r="C14" s="26"/>
      <c r="D14" s="58"/>
      <c r="E14" s="26"/>
      <c r="F14" s="26"/>
      <c r="G14" s="26"/>
    </row>
    <row r="15" spans="1:7" x14ac:dyDescent="0.25">
      <c r="A15" s="26"/>
      <c r="B15" s="26"/>
      <c r="C15" s="26"/>
      <c r="D15" s="58"/>
      <c r="E15" s="26"/>
      <c r="F15" s="26"/>
      <c r="G15" s="26"/>
    </row>
    <row r="16" spans="1:7" x14ac:dyDescent="0.25">
      <c r="A16" s="26"/>
      <c r="B16" s="26"/>
      <c r="C16" s="26"/>
      <c r="D16" s="58"/>
      <c r="E16" s="26"/>
      <c r="F16" s="26"/>
      <c r="G16" s="26"/>
    </row>
    <row r="17" spans="1:12" x14ac:dyDescent="0.25">
      <c r="A17" s="169" t="s">
        <v>3</v>
      </c>
      <c r="B17" s="170"/>
      <c r="C17" s="170"/>
      <c r="D17" s="170"/>
      <c r="E17" s="170"/>
      <c r="F17" s="170"/>
      <c r="G17" s="171"/>
    </row>
    <row r="18" spans="1:12" x14ac:dyDescent="0.25">
      <c r="A18" s="185"/>
      <c r="B18" s="186"/>
      <c r="C18" s="186"/>
      <c r="D18" s="186"/>
      <c r="E18" s="186"/>
      <c r="F18" s="186"/>
      <c r="G18" s="187"/>
    </row>
    <row r="19" spans="1:12" x14ac:dyDescent="0.25">
      <c r="A19" s="188"/>
      <c r="B19" s="189"/>
      <c r="C19" s="189"/>
      <c r="D19" s="189"/>
      <c r="E19" s="189"/>
      <c r="F19" s="189"/>
      <c r="G19" s="190"/>
    </row>
    <row r="20" spans="1:12" x14ac:dyDescent="0.25">
      <c r="A20" s="191"/>
      <c r="B20" s="192"/>
      <c r="C20" s="192"/>
      <c r="D20" s="192"/>
      <c r="E20" s="192"/>
      <c r="F20" s="192"/>
      <c r="G20" s="193"/>
    </row>
    <row r="21" spans="1:12" x14ac:dyDescent="0.25">
      <c r="A21" s="172" t="s">
        <v>12</v>
      </c>
      <c r="B21" s="172"/>
      <c r="C21" s="172" t="s">
        <v>13</v>
      </c>
      <c r="D21" s="172"/>
      <c r="E21" s="172" t="s">
        <v>14</v>
      </c>
      <c r="F21" s="172"/>
      <c r="G21" s="172"/>
    </row>
    <row r="22" spans="1:12" x14ac:dyDescent="0.25">
      <c r="A22" s="173"/>
      <c r="B22" s="174"/>
      <c r="C22" s="173"/>
      <c r="D22" s="181"/>
      <c r="E22" s="173"/>
      <c r="F22" s="181"/>
      <c r="G22" s="174"/>
    </row>
    <row r="23" spans="1:12" x14ac:dyDescent="0.25">
      <c r="A23" s="173"/>
      <c r="B23" s="174"/>
      <c r="C23" s="173"/>
      <c r="D23" s="181"/>
      <c r="E23" s="173"/>
      <c r="F23" s="181"/>
      <c r="G23" s="174"/>
    </row>
    <row r="24" spans="1:12" x14ac:dyDescent="0.25">
      <c r="A24" s="173"/>
      <c r="B24" s="174"/>
      <c r="C24" s="173"/>
      <c r="D24" s="181"/>
      <c r="E24" s="173"/>
      <c r="F24" s="181"/>
      <c r="G24" s="174"/>
    </row>
    <row r="25" spans="1:12" x14ac:dyDescent="0.25">
      <c r="A25" s="173"/>
      <c r="B25" s="174"/>
      <c r="C25" s="173"/>
      <c r="D25" s="181"/>
      <c r="E25" s="173"/>
      <c r="F25" s="181"/>
      <c r="G25" s="174"/>
    </row>
    <row r="26" spans="1:12" x14ac:dyDescent="0.25">
      <c r="A26" s="173"/>
      <c r="B26" s="174"/>
      <c r="C26" s="173"/>
      <c r="D26" s="181"/>
      <c r="E26" s="173"/>
      <c r="F26" s="181"/>
      <c r="G26" s="174"/>
    </row>
    <row r="27" spans="1:12" x14ac:dyDescent="0.25">
      <c r="A27" s="172" t="s">
        <v>564</v>
      </c>
      <c r="B27" s="172"/>
      <c r="C27" s="172"/>
      <c r="D27" s="172"/>
      <c r="E27" s="172"/>
      <c r="F27" s="172"/>
      <c r="G27" s="172"/>
      <c r="L27" s="55"/>
    </row>
    <row r="28" spans="1:12" x14ac:dyDescent="0.25">
      <c r="A28" s="168"/>
      <c r="B28" s="168"/>
      <c r="C28" s="175"/>
      <c r="D28" s="176"/>
      <c r="E28" s="175"/>
      <c r="F28" s="176"/>
      <c r="G28" s="177"/>
      <c r="L28" s="55"/>
    </row>
    <row r="29" spans="1:12" x14ac:dyDescent="0.25">
      <c r="A29" s="168"/>
      <c r="B29" s="168"/>
      <c r="C29" s="175"/>
      <c r="D29" s="176"/>
      <c r="E29" s="175"/>
      <c r="F29" s="176"/>
      <c r="G29" s="177"/>
    </row>
    <row r="30" spans="1:12" x14ac:dyDescent="0.25">
      <c r="A30" s="168" t="s">
        <v>565</v>
      </c>
      <c r="B30" s="168"/>
      <c r="C30" s="168"/>
      <c r="D30" s="168"/>
      <c r="E30" s="168"/>
      <c r="F30" s="168"/>
      <c r="G30" s="168"/>
    </row>
    <row r="31" spans="1:12" x14ac:dyDescent="0.25">
      <c r="A31" s="168"/>
      <c r="B31" s="168"/>
      <c r="C31" s="168"/>
      <c r="D31" s="168"/>
      <c r="E31" s="168"/>
      <c r="F31" s="168"/>
      <c r="G31" s="168"/>
    </row>
    <row r="32" spans="1:12" x14ac:dyDescent="0.25">
      <c r="A32" s="168"/>
      <c r="B32" s="168"/>
      <c r="C32" s="168"/>
      <c r="D32" s="168"/>
      <c r="E32" s="168"/>
      <c r="F32" s="168"/>
      <c r="G32" s="168"/>
    </row>
    <row r="33" spans="1:7" x14ac:dyDescent="0.25">
      <c r="A33" s="178" t="s">
        <v>663</v>
      </c>
      <c r="B33" s="179"/>
      <c r="C33" s="179"/>
      <c r="D33" s="179"/>
      <c r="E33" s="179"/>
      <c r="F33" s="179"/>
      <c r="G33" s="180"/>
    </row>
    <row r="34" spans="1:7" x14ac:dyDescent="0.25">
      <c r="A34" s="175" t="s">
        <v>673</v>
      </c>
      <c r="B34" s="176"/>
      <c r="C34" s="176"/>
      <c r="D34" s="176"/>
      <c r="E34" s="176"/>
      <c r="F34" s="176"/>
      <c r="G34" s="177"/>
    </row>
    <row r="35" spans="1:7" x14ac:dyDescent="0.25">
      <c r="A35" s="178" t="s">
        <v>692</v>
      </c>
      <c r="B35" s="179"/>
      <c r="C35" s="179"/>
      <c r="D35" s="179"/>
      <c r="E35" s="179"/>
      <c r="F35" s="179"/>
      <c r="G35" s="180"/>
    </row>
    <row r="36" spans="1:7" x14ac:dyDescent="0.25">
      <c r="A36" s="175" t="s">
        <v>673</v>
      </c>
      <c r="B36" s="176"/>
      <c r="C36" s="176"/>
      <c r="D36" s="176"/>
      <c r="E36" s="176"/>
      <c r="F36" s="176"/>
      <c r="G36" s="177"/>
    </row>
    <row r="37" spans="1:7" x14ac:dyDescent="0.25">
      <c r="A37" s="172" t="s">
        <v>17</v>
      </c>
      <c r="B37" s="172"/>
      <c r="C37" s="172"/>
      <c r="D37" s="172"/>
      <c r="E37" s="172"/>
      <c r="F37" s="172"/>
      <c r="G37" s="172"/>
    </row>
    <row r="38" spans="1:7" ht="18.75" customHeight="1" x14ac:dyDescent="0.25">
      <c r="A38" s="168" t="s">
        <v>567</v>
      </c>
      <c r="B38" s="168"/>
      <c r="C38" s="168"/>
      <c r="D38" s="168"/>
      <c r="E38" s="168"/>
      <c r="F38" s="168"/>
      <c r="G38" s="168"/>
    </row>
    <row r="39" spans="1:7" x14ac:dyDescent="0.25">
      <c r="A39" s="172" t="s">
        <v>693</v>
      </c>
      <c r="B39" s="172"/>
      <c r="C39" s="172"/>
      <c r="D39" s="172"/>
      <c r="E39" s="172"/>
      <c r="F39" s="172"/>
      <c r="G39" s="172"/>
    </row>
    <row r="40" spans="1:7" x14ac:dyDescent="0.25">
      <c r="A40" s="168" t="s">
        <v>567</v>
      </c>
      <c r="B40" s="168"/>
      <c r="C40" s="168"/>
      <c r="D40" s="168"/>
      <c r="E40" s="168"/>
      <c r="F40" s="168"/>
      <c r="G40" s="168"/>
    </row>
    <row r="41" spans="1:7" x14ac:dyDescent="0.25">
      <c r="A41" s="169" t="s">
        <v>694</v>
      </c>
      <c r="B41" s="170"/>
      <c r="C41" s="170"/>
      <c r="D41" s="170"/>
      <c r="E41" s="170"/>
      <c r="F41" s="170"/>
      <c r="G41" s="171"/>
    </row>
    <row r="42" spans="1:7" x14ac:dyDescent="0.25">
      <c r="A42" s="168" t="s">
        <v>567</v>
      </c>
      <c r="B42" s="168"/>
      <c r="C42" s="168"/>
      <c r="D42" s="168"/>
      <c r="E42" s="168"/>
      <c r="F42" s="168"/>
      <c r="G42" s="168"/>
    </row>
    <row r="43" spans="1:7" x14ac:dyDescent="0.25">
      <c r="A43" s="169" t="s">
        <v>18</v>
      </c>
      <c r="B43" s="170"/>
      <c r="C43" s="170"/>
      <c r="D43" s="170"/>
      <c r="E43" s="170"/>
      <c r="F43" s="170"/>
      <c r="G43" s="171"/>
    </row>
    <row r="44" spans="1:7" x14ac:dyDescent="0.25">
      <c r="A44" s="168" t="s">
        <v>567</v>
      </c>
      <c r="B44" s="168"/>
      <c r="C44" s="168"/>
      <c r="D44" s="168"/>
      <c r="E44" s="168"/>
      <c r="F44" s="168"/>
      <c r="G44" s="168"/>
    </row>
    <row r="45" spans="1:7" x14ac:dyDescent="0.25">
      <c r="A45" s="169" t="s">
        <v>19</v>
      </c>
      <c r="B45" s="170"/>
      <c r="C45" s="170"/>
      <c r="D45" s="170"/>
      <c r="E45" s="170"/>
      <c r="F45" s="170"/>
      <c r="G45" s="171"/>
    </row>
    <row r="46" spans="1:7" x14ac:dyDescent="0.25">
      <c r="A46" s="168" t="s">
        <v>567</v>
      </c>
      <c r="B46" s="168"/>
      <c r="C46" s="168"/>
      <c r="D46" s="168"/>
      <c r="E46" s="168"/>
      <c r="F46" s="168"/>
      <c r="G46" s="168"/>
    </row>
    <row r="47" spans="1:7" x14ac:dyDescent="0.25">
      <c r="A47" s="169" t="s">
        <v>20</v>
      </c>
      <c r="B47" s="170"/>
      <c r="C47" s="170"/>
      <c r="D47" s="170"/>
      <c r="E47" s="170"/>
      <c r="F47" s="170"/>
      <c r="G47" s="171"/>
    </row>
    <row r="48" spans="1:7" x14ac:dyDescent="0.25">
      <c r="A48" s="168" t="s">
        <v>567</v>
      </c>
      <c r="B48" s="168"/>
      <c r="C48" s="168"/>
      <c r="D48" s="168"/>
      <c r="E48" s="168"/>
      <c r="F48" s="168"/>
      <c r="G48" s="168"/>
    </row>
    <row r="49" spans="1:7" x14ac:dyDescent="0.25">
      <c r="A49" s="169" t="s">
        <v>21</v>
      </c>
      <c r="B49" s="170"/>
      <c r="C49" s="170"/>
      <c r="D49" s="170"/>
      <c r="E49" s="170"/>
      <c r="F49" s="170"/>
      <c r="G49" s="171"/>
    </row>
    <row r="50" spans="1:7" x14ac:dyDescent="0.25">
      <c r="A50" s="168" t="s">
        <v>567</v>
      </c>
      <c r="B50" s="168"/>
      <c r="C50" s="168"/>
      <c r="D50" s="168"/>
      <c r="E50" s="168"/>
      <c r="F50" s="168"/>
      <c r="G50" s="168"/>
    </row>
    <row r="51" spans="1:7" x14ac:dyDescent="0.25">
      <c r="A51" s="164"/>
      <c r="B51" s="164"/>
      <c r="C51" s="164"/>
      <c r="D51" s="164"/>
      <c r="E51" s="164"/>
      <c r="F51" s="164"/>
      <c r="G51" s="164"/>
    </row>
    <row r="52" spans="1:7" hidden="1" x14ac:dyDescent="0.25"/>
    <row r="53" spans="1:7" hidden="1" x14ac:dyDescent="0.25"/>
    <row r="54" spans="1:7" hidden="1" x14ac:dyDescent="0.25"/>
    <row r="55" spans="1:7" hidden="1" x14ac:dyDescent="0.25"/>
    <row r="56" spans="1:7" hidden="1" x14ac:dyDescent="0.25"/>
    <row r="57" spans="1:7" hidden="1" x14ac:dyDescent="0.25"/>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sheetProtection algorithmName="SHA-512" hashValue="YgLkGiiUVH+R7zOICtyuwbr4S7vwqeybnMDwmEICxElqzZMUXp6VcmdI1Fqcukkd/clpu1QeK8zemcPTOb0Mdg==" saltValue="aIbvn6IlUQFs1yQA5vHy9A==" spinCount="100000" sheet="1" objects="1" scenarios="1" formatColumns="0" formatRows="0" insertRows="0" insertHyperlinks="0" deleteRows="0" selectLockedCells="1"/>
  <mergeCells count="60">
    <mergeCell ref="B8:E8"/>
    <mergeCell ref="A1:G1"/>
    <mergeCell ref="A18:G20"/>
    <mergeCell ref="E3:G3"/>
    <mergeCell ref="A21:B21"/>
    <mergeCell ref="C21:D21"/>
    <mergeCell ref="E21:G21"/>
    <mergeCell ref="E4:G4"/>
    <mergeCell ref="A4:B4"/>
    <mergeCell ref="C4:D4"/>
    <mergeCell ref="A17:G17"/>
    <mergeCell ref="E5:G5"/>
    <mergeCell ref="A5:B5"/>
    <mergeCell ref="C5:D5"/>
    <mergeCell ref="A6:B6"/>
    <mergeCell ref="C6:D6"/>
    <mergeCell ref="E6:G6"/>
    <mergeCell ref="A42:G42"/>
    <mergeCell ref="A44:G44"/>
    <mergeCell ref="A36:G36"/>
    <mergeCell ref="A35:G35"/>
    <mergeCell ref="E28:G28"/>
    <mergeCell ref="A41:G41"/>
    <mergeCell ref="A22:B22"/>
    <mergeCell ref="C22:D22"/>
    <mergeCell ref="E22:G22"/>
    <mergeCell ref="A25:B25"/>
    <mergeCell ref="C25:D25"/>
    <mergeCell ref="E25:G25"/>
    <mergeCell ref="A23:B23"/>
    <mergeCell ref="A24:B24"/>
    <mergeCell ref="C23:D23"/>
    <mergeCell ref="C24:D24"/>
    <mergeCell ref="E23:G23"/>
    <mergeCell ref="E24:G24"/>
    <mergeCell ref="C26:D26"/>
    <mergeCell ref="E26:G26"/>
    <mergeCell ref="A37:G37"/>
    <mergeCell ref="A38:G38"/>
    <mergeCell ref="A40:G40"/>
    <mergeCell ref="A39:G39"/>
    <mergeCell ref="E29:G29"/>
    <mergeCell ref="A33:G33"/>
    <mergeCell ref="A34:G34"/>
    <mergeCell ref="A51:G51"/>
    <mergeCell ref="A10:G10"/>
    <mergeCell ref="A48:G48"/>
    <mergeCell ref="A50:G50"/>
    <mergeCell ref="A49:G49"/>
    <mergeCell ref="A47:G47"/>
    <mergeCell ref="A27:G27"/>
    <mergeCell ref="A30:G32"/>
    <mergeCell ref="A26:B26"/>
    <mergeCell ref="A28:B28"/>
    <mergeCell ref="A29:B29"/>
    <mergeCell ref="C28:D28"/>
    <mergeCell ref="C29:D29"/>
    <mergeCell ref="A46:G46"/>
    <mergeCell ref="A45:G45"/>
    <mergeCell ref="A43:G43"/>
  </mergeCells>
  <conditionalFormatting sqref="A34:G34 A36:G36">
    <cfRule type="cellIs" dxfId="164" priority="9" operator="equal">
      <formula>"Insert hyperlink or file location"</formula>
    </cfRule>
  </conditionalFormatting>
  <conditionalFormatting sqref="A38:G38 A40:G40 A42:G42 A44:G44 A46:G46 A48:G48 A50:G50">
    <cfRule type="cellIs" dxfId="163" priority="8" operator="equal">
      <formula>"Please enter details:"</formula>
    </cfRule>
  </conditionalFormatting>
  <conditionalFormatting sqref="A30:G32">
    <cfRule type="cellIs" dxfId="162" priority="1" operator="equal">
      <formula>"Other: please enter details"</formula>
    </cfRule>
  </conditionalFormatting>
  <dataValidations count="2">
    <dataValidation allowBlank="1" showInputMessage="1" showErrorMessage="1" prompt="Enter the typical number of consumers first and the maximum number in brackets after" sqref="C6"/>
    <dataValidation allowBlank="1" showInputMessage="1" showErrorMessage="1" prompt="If volume is not known the local authority should assume that each person supplied uses on average of 0.2m3/day (200 litres/day)" sqref="A6"/>
  </dataValidations>
  <pageMargins left="0.7" right="0.7" top="0.75" bottom="0.75" header="0.3" footer="0.3"/>
  <pageSetup paperSize="9" scale="55"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x14:formula1>
            <xm:f>Lookup_Admin!$J$9:$J$16</xm:f>
          </x14:formula1>
          <xm:sqref>A28:G29</xm:sqref>
        </x14:dataValidation>
        <x14:dataValidation type="list" allowBlank="1" showInputMessage="1">
          <x14:formula1>
            <xm:f>Lookup_Admin!$J$40:$J$44</xm:f>
          </x14:formula1>
          <xm:sqref>B12:B16</xm:sqref>
        </x14:dataValidation>
        <x14:dataValidation type="list" allowBlank="1" showInputMessage="1">
          <x14:formula1>
            <xm:f>Lookup_Admin!$J$48:$J$51</xm:f>
          </x14:formula1>
          <xm:sqref>F12:F16</xm:sqref>
        </x14:dataValidation>
        <x14:dataValidation type="list" allowBlank="1" showInputMessage="1">
          <x14:formula1>
            <xm:f>Lookup_Admin!$N$3:$N$350</xm:f>
          </x14:formula1>
          <xm:sqref>A4:B4</xm:sqref>
        </x14:dataValidation>
        <x14:dataValidation type="list" allowBlank="1" showInputMessage="1" showErrorMessage="1">
          <x14:formula1>
            <xm:f>Lookup_Admin!$J$56:$J$61</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358"/>
  <sheetViews>
    <sheetView topLeftCell="G1" zoomScaleNormal="100" workbookViewId="0">
      <pane ySplit="6" topLeftCell="A7" activePane="bottomLeft" state="frozen"/>
      <selection activeCell="G1" sqref="G1"/>
      <selection pane="bottomLeft" activeCell="N11" sqref="N11"/>
    </sheetView>
  </sheetViews>
  <sheetFormatPr defaultColWidth="0" defaultRowHeight="15" zeroHeight="1" x14ac:dyDescent="0.25"/>
  <cols>
    <col min="1" max="6" width="9.140625" style="12" hidden="1" customWidth="1"/>
    <col min="7" max="7" width="9.42578125" style="30" bestFit="1" customWidth="1"/>
    <col min="8" max="8" width="49" style="12" customWidth="1"/>
    <col min="9" max="9" width="12.42578125" style="13" customWidth="1"/>
    <col min="10" max="10" width="7.140625" style="21" hidden="1" customWidth="1"/>
    <col min="11" max="11" width="11.140625" style="13" bestFit="1" customWidth="1"/>
    <col min="12" max="12" width="10.42578125" style="15" customWidth="1"/>
    <col min="13" max="13" width="10.5703125" style="13" customWidth="1"/>
    <col min="14" max="14" width="45.140625" style="12" customWidth="1"/>
    <col min="15" max="15" width="9.140625" style="12" hidden="1" customWidth="1"/>
    <col min="16" max="21" width="9.140625" style="30" hidden="1" customWidth="1"/>
    <col min="22" max="16384" width="9.140625" style="12" hidden="1"/>
  </cols>
  <sheetData>
    <row r="1" spans="1:21" ht="40.5" customHeight="1" x14ac:dyDescent="0.25">
      <c r="A1" s="33"/>
      <c r="B1" s="33"/>
      <c r="C1" s="33"/>
      <c r="D1" s="33"/>
      <c r="E1" s="33"/>
      <c r="F1" s="33"/>
      <c r="G1" s="201" t="str">
        <f>Supply_Details!A1</f>
        <v>Private Water Supply: Risk Assessment tool - Reg8</v>
      </c>
      <c r="H1" s="202"/>
      <c r="I1" s="202"/>
      <c r="J1" s="202"/>
      <c r="K1" s="202"/>
      <c r="L1" s="202"/>
      <c r="M1" s="202"/>
      <c r="N1" s="203"/>
    </row>
    <row r="2" spans="1:21" ht="15.75" x14ac:dyDescent="0.25">
      <c r="A2" s="33"/>
      <c r="B2" s="33"/>
      <c r="C2" s="33"/>
      <c r="D2" s="33"/>
      <c r="E2" s="33"/>
      <c r="F2" s="33"/>
      <c r="G2" s="206" t="str">
        <f>Supply_Details!B3</f>
        <v xml:space="preserve">Local Authority: </v>
      </c>
      <c r="H2" s="207"/>
      <c r="I2" s="208"/>
      <c r="J2" s="88"/>
      <c r="K2" s="206" t="str">
        <f>Supply_Details!D3</f>
        <v xml:space="preserve">Supply Reference: </v>
      </c>
      <c r="L2" s="207"/>
      <c r="M2" s="207"/>
      <c r="N2" s="208"/>
    </row>
    <row r="3" spans="1:21" ht="15.75" x14ac:dyDescent="0.25">
      <c r="A3" s="33"/>
      <c r="B3" s="33"/>
      <c r="C3" s="33"/>
      <c r="D3" s="33"/>
      <c r="E3" s="33"/>
      <c r="F3" s="33"/>
      <c r="G3" s="206" t="str">
        <f>Supply_Details!E2</f>
        <v xml:space="preserve">Supply Name &amp; Address: </v>
      </c>
      <c r="H3" s="207"/>
      <c r="I3" s="208"/>
      <c r="J3" s="88"/>
      <c r="K3" s="209">
        <f>Supply_Details!E6</f>
        <v>0</v>
      </c>
      <c r="L3" s="210"/>
      <c r="M3" s="210"/>
      <c r="N3" s="211"/>
    </row>
    <row r="4" spans="1:21" ht="15.75" x14ac:dyDescent="0.25">
      <c r="A4" s="33"/>
      <c r="B4" s="33"/>
      <c r="C4" s="33"/>
      <c r="D4" s="33"/>
      <c r="E4" s="33"/>
      <c r="F4" s="33"/>
      <c r="G4" s="214" t="s">
        <v>748</v>
      </c>
      <c r="H4" s="215"/>
      <c r="I4" s="215"/>
      <c r="J4" s="75"/>
      <c r="K4" s="212" t="s">
        <v>219</v>
      </c>
      <c r="L4" s="213"/>
      <c r="M4" s="29"/>
      <c r="N4" s="89"/>
    </row>
    <row r="5" spans="1:21" x14ac:dyDescent="0.25">
      <c r="A5" s="17"/>
      <c r="B5" s="17"/>
      <c r="C5" s="17"/>
      <c r="D5" s="17"/>
      <c r="E5" s="17"/>
      <c r="F5" s="17"/>
      <c r="G5" s="204" t="e">
        <f>VLOOKUP(M4,Lookup_Admin!A:G,7,FALSE)</f>
        <v>#N/A</v>
      </c>
      <c r="H5" s="204"/>
      <c r="I5" s="204"/>
      <c r="J5" s="204"/>
      <c r="K5" s="204"/>
      <c r="L5" s="204"/>
      <c r="M5" s="204"/>
      <c r="N5" s="204"/>
    </row>
    <row r="6" spans="1:21" ht="31.5" x14ac:dyDescent="0.25">
      <c r="A6" s="17" t="s">
        <v>26</v>
      </c>
      <c r="B6" s="34" t="s">
        <v>573</v>
      </c>
      <c r="C6" s="34" t="s">
        <v>574</v>
      </c>
      <c r="D6" s="17" t="s">
        <v>575</v>
      </c>
      <c r="E6" s="17" t="s">
        <v>576</v>
      </c>
      <c r="F6" s="17" t="s">
        <v>158</v>
      </c>
      <c r="G6" s="90" t="s">
        <v>22</v>
      </c>
      <c r="H6" s="91" t="s">
        <v>23</v>
      </c>
      <c r="I6" s="90" t="s">
        <v>569</v>
      </c>
      <c r="J6" s="91"/>
      <c r="K6" s="90" t="s">
        <v>24</v>
      </c>
      <c r="L6" s="90" t="s">
        <v>25</v>
      </c>
      <c r="M6" s="90" t="s">
        <v>26</v>
      </c>
      <c r="N6" s="91" t="s">
        <v>27</v>
      </c>
    </row>
    <row r="7" spans="1:21" ht="15.75" x14ac:dyDescent="0.25">
      <c r="A7" s="17"/>
      <c r="B7" s="34"/>
      <c r="C7" s="34"/>
      <c r="D7" s="17"/>
      <c r="E7" s="17"/>
      <c r="F7" s="17"/>
      <c r="G7" s="216" t="s">
        <v>582</v>
      </c>
      <c r="H7" s="217"/>
      <c r="I7" s="90"/>
      <c r="J7" s="90"/>
      <c r="K7" s="90"/>
      <c r="L7" s="90"/>
      <c r="M7" s="90"/>
      <c r="N7" s="92"/>
    </row>
    <row r="8" spans="1:21" ht="30" x14ac:dyDescent="0.25">
      <c r="A8" s="32" t="str">
        <f>IF(M8="VH",C8,IF(M8="H",B8,IF(M8="M",D8,IF(M8="L",E8,IF(M8="TBC",F8)))))</f>
        <v>TBC1</v>
      </c>
      <c r="B8" s="32" t="str">
        <f>CONCATENATE("H",(COUNTIF($M8:M$8,"H")))</f>
        <v>H0</v>
      </c>
      <c r="C8" s="32" t="str">
        <f>CONCATENATE("VH",(COUNTIF($M8:M$8,"VH")))</f>
        <v>VH0</v>
      </c>
      <c r="D8" s="32" t="str">
        <f>CONCATENATE("M",(COUNTIF($M8:N$8,"M")))</f>
        <v>M0</v>
      </c>
      <c r="E8" s="32" t="str">
        <f>CONCATENATE("L",(COUNTIF($M8:N$8,"L")))</f>
        <v>L0</v>
      </c>
      <c r="F8" s="32" t="str">
        <f>CONCATENATE("TBC",(COUNTIF($M8:N$8,"TBC")))</f>
        <v>TBC1</v>
      </c>
      <c r="G8" s="13" t="str">
        <f>Lookup_Admin!A2</f>
        <v>A0</v>
      </c>
      <c r="H8" s="61" t="str">
        <f>Lookup_Admin!F2</f>
        <v>Have there been any changes since risk assessment last carried out?</v>
      </c>
      <c r="I8" s="70" t="s">
        <v>158</v>
      </c>
      <c r="J8" s="14" t="str">
        <f>IF(I8="N/A","N/A",IF(I8=VLOOKUP(G8,Lookup_Admin!A:C,3,FALSE),"H",""))</f>
        <v/>
      </c>
      <c r="K8" s="96">
        <v>5</v>
      </c>
      <c r="L8" s="1"/>
      <c r="M8" s="93" t="str">
        <f t="shared" ref="M8" si="0">IF(I8="TBC",IF(I8="N/A","","TBC"),IF(J8="H",IF(K8="","Likelihood Required",IF(K8*L8&lt;$U$10,"L", IF(K8*L8&lt;$U$11,"M",IF(K8*L8&lt;=$U$12,"H","VH")))),""))</f>
        <v>TBC</v>
      </c>
      <c r="N8" s="56"/>
      <c r="P8" s="47"/>
      <c r="Q8" s="47"/>
      <c r="R8" s="47"/>
      <c r="S8" s="47"/>
      <c r="T8" s="47"/>
      <c r="U8" s="47"/>
    </row>
    <row r="9" spans="1:21" ht="60" x14ac:dyDescent="0.25">
      <c r="A9" s="32" t="str">
        <f>IF(M9="VH",C9,IF(M9="H",B9,IF(M9="M",D9,IF(M9="L",E9,IF(M9="TBC",F9)))))</f>
        <v>TBC2</v>
      </c>
      <c r="B9" s="32" t="str">
        <f>CONCATENATE("H",(COUNTIF($M$8:M9,"H")))</f>
        <v>H0</v>
      </c>
      <c r="C9" s="32" t="str">
        <f>CONCATENATE("VH",(COUNTIF($M$8:M9,"VH")))</f>
        <v>VH0</v>
      </c>
      <c r="D9" s="32" t="str">
        <f>CONCATENATE("M",(COUNTIF($M$8:N9,"M")))</f>
        <v>M0</v>
      </c>
      <c r="E9" s="32" t="str">
        <f>CONCATENATE("L",(COUNTIF($M$8:N9,"L")))</f>
        <v>L0</v>
      </c>
      <c r="F9" s="32" t="str">
        <f>CONCATENATE("TBC",(COUNTIF($M$8:N9,"TBC")))</f>
        <v>TBC2</v>
      </c>
      <c r="G9" s="13" t="str">
        <f>Lookup_Admin!A3</f>
        <v>A1</v>
      </c>
      <c r="H9" s="61" t="str">
        <f>Lookup_Admin!F3</f>
        <v>Is there a site plan and/or schematic showing location of source, chambers, tanks, distribution network including valves, pipes, consumer premises etc.?</v>
      </c>
      <c r="I9" s="70" t="s">
        <v>158</v>
      </c>
      <c r="J9" s="14" t="str">
        <f>IF(I9="N/A","N/A",IF(I9=VLOOKUP(G9,Lookup_Admin!A:C,3,FALSE),"H",""))</f>
        <v/>
      </c>
      <c r="K9" s="96">
        <v>5</v>
      </c>
      <c r="L9" s="96">
        <f>VLOOKUP(G9,Lookup_Admin!A:D,4,FALSE)</f>
        <v>5</v>
      </c>
      <c r="M9" s="93" t="str">
        <f t="shared" ref="M9:M18" si="1">IF(I9="TBC",IF(I9="N/A","","TBC"),IF(J9="H",IF(K9="","Likelihood Required",IF(K9*L9&lt;$U$10,"L", IF(K9*L9&lt;$U$11,"M",IF(K9*L9&lt;=$U$12,"H","VH")))),""))</f>
        <v>TBC</v>
      </c>
      <c r="N9" s="8"/>
      <c r="O9" s="12">
        <v>1</v>
      </c>
      <c r="P9" s="30" t="s">
        <v>41</v>
      </c>
      <c r="Q9" s="30" t="s">
        <v>158</v>
      </c>
      <c r="R9" s="205" t="s">
        <v>175</v>
      </c>
      <c r="S9" s="205"/>
      <c r="T9" s="205"/>
      <c r="U9" s="205"/>
    </row>
    <row r="10" spans="1:21" ht="45" x14ac:dyDescent="0.25">
      <c r="A10" s="32" t="str">
        <f t="shared" ref="A10:A15" si="2">IF(M10="VH",C10,IF(M10="H",B10,IF(M10="M",D10,IF(M10="L",E10,IF(M10="TBC",F10)))))</f>
        <v>TBC3</v>
      </c>
      <c r="B10" s="32" t="str">
        <f>CONCATENATE("H",(COUNTIF($M$8:M10,"H")))</f>
        <v>H0</v>
      </c>
      <c r="C10" s="32" t="str">
        <f>CONCATENATE("VH",(COUNTIF($M$8:M10,"VH")))</f>
        <v>VH0</v>
      </c>
      <c r="D10" s="32" t="str">
        <f>CONCATENATE("M",(COUNTIF($M$8:N10,"M")))</f>
        <v>M0</v>
      </c>
      <c r="E10" s="32" t="str">
        <f>CONCATENATE("L",(COUNTIF($M$8:N10,"L")))</f>
        <v>L0</v>
      </c>
      <c r="F10" s="32" t="str">
        <f>CONCATENATE("TBC",(COUNTIF($M$8:N10,"TBC")))</f>
        <v>TBC3</v>
      </c>
      <c r="G10" s="13" t="str">
        <f>Lookup_Admin!A4</f>
        <v>A2</v>
      </c>
      <c r="H10" s="61" t="str">
        <f>Lookup_Admin!F4</f>
        <v>Are there any procedures and/or written records for the supply (i.e. for checks, monitoring or maintenance, etc.)?</v>
      </c>
      <c r="I10" s="70" t="s">
        <v>158</v>
      </c>
      <c r="J10" s="14" t="str">
        <f>IF(I10="N/A","N/A",IF(I10=VLOOKUP(G10,Lookup_Admin!A:C,3,FALSE),"H",""))</f>
        <v/>
      </c>
      <c r="K10" s="96">
        <v>5</v>
      </c>
      <c r="L10" s="96">
        <f>VLOOKUP(G10,Lookup_Admin!A:D,4,FALSE)</f>
        <v>5</v>
      </c>
      <c r="M10" s="93" t="str">
        <f t="shared" si="1"/>
        <v>TBC</v>
      </c>
      <c r="N10" s="8"/>
      <c r="O10" s="12">
        <v>2</v>
      </c>
      <c r="P10" s="30" t="s">
        <v>40</v>
      </c>
      <c r="Q10" s="30" t="s">
        <v>182</v>
      </c>
      <c r="R10" s="30" t="s">
        <v>160</v>
      </c>
      <c r="T10" s="30" t="s">
        <v>161</v>
      </c>
      <c r="U10" s="30">
        <v>6</v>
      </c>
    </row>
    <row r="11" spans="1:21" ht="30" x14ac:dyDescent="0.25">
      <c r="A11" s="32" t="str">
        <f t="shared" si="2"/>
        <v>TBC4</v>
      </c>
      <c r="B11" s="32" t="str">
        <f>CONCATENATE("H",(COUNTIF($M$8:M11,"H")))</f>
        <v>H0</v>
      </c>
      <c r="C11" s="32" t="str">
        <f>CONCATENATE("VH",(COUNTIF($M$8:M11,"VH")))</f>
        <v>VH0</v>
      </c>
      <c r="D11" s="32" t="str">
        <f>CONCATENATE("M",(COUNTIF($M$8:N11,"M")))</f>
        <v>M0</v>
      </c>
      <c r="E11" s="32" t="str">
        <f>CONCATENATE("L",(COUNTIF($M$8:N11,"L")))</f>
        <v>L0</v>
      </c>
      <c r="F11" s="32" t="str">
        <f>CONCATENATE("TBC",(COUNTIF($M$8:N11,"TBC")))</f>
        <v>TBC4</v>
      </c>
      <c r="G11" s="13" t="str">
        <f>Lookup_Admin!A5</f>
        <v>A3</v>
      </c>
      <c r="H11" s="61" t="str">
        <f>Lookup_Admin!F5</f>
        <v>Are there any manufacturers' instructions for the equipment on the supply?</v>
      </c>
      <c r="I11" s="70" t="s">
        <v>158</v>
      </c>
      <c r="J11" s="14" t="str">
        <f>IF(I11="N/A","N/A",IF(I11=VLOOKUP(G11,Lookup_Admin!A:C,3,FALSE),"H",""))</f>
        <v/>
      </c>
      <c r="K11" s="96">
        <v>5</v>
      </c>
      <c r="L11" s="96">
        <f>VLOOKUP(G11,Lookup_Admin!A:D,4,FALSE)</f>
        <v>5</v>
      </c>
      <c r="M11" s="93" t="str">
        <f t="shared" si="1"/>
        <v>TBC</v>
      </c>
      <c r="N11" s="8"/>
      <c r="O11" s="12">
        <v>3</v>
      </c>
      <c r="P11" s="30" t="s">
        <v>158</v>
      </c>
      <c r="Q11" s="30" t="s">
        <v>181</v>
      </c>
      <c r="R11" s="30" t="s">
        <v>162</v>
      </c>
      <c r="S11" s="30">
        <v>6</v>
      </c>
      <c r="T11" s="30" t="s">
        <v>163</v>
      </c>
      <c r="U11" s="30">
        <v>11</v>
      </c>
    </row>
    <row r="12" spans="1:21" ht="30" x14ac:dyDescent="0.25">
      <c r="A12" s="32" t="str">
        <f t="shared" si="2"/>
        <v>TBC5</v>
      </c>
      <c r="B12" s="32" t="str">
        <f>CONCATENATE("H",(COUNTIF($M$8:M12,"H")))</f>
        <v>H0</v>
      </c>
      <c r="C12" s="32" t="str">
        <f>CONCATENATE("VH",(COUNTIF($M$8:M12,"VH")))</f>
        <v>VH0</v>
      </c>
      <c r="D12" s="32" t="str">
        <f>CONCATENATE("M",(COUNTIF($M$8:N12,"M")))</f>
        <v>M0</v>
      </c>
      <c r="E12" s="32" t="str">
        <f>CONCATENATE("L",(COUNTIF($M$8:N12,"L")))</f>
        <v>L0</v>
      </c>
      <c r="F12" s="32" t="str">
        <f>CONCATENATE("TBC",(COUNTIF($M$8:N12,"TBC")))</f>
        <v>TBC5</v>
      </c>
      <c r="G12" s="13" t="str">
        <f>Lookup_Admin!A6</f>
        <v>A4</v>
      </c>
      <c r="H12" s="61" t="str">
        <f>Lookup_Admin!F6</f>
        <v xml:space="preserve">Is there an emergency plan for the provision of an alternative water supply? </v>
      </c>
      <c r="I12" s="70" t="s">
        <v>158</v>
      </c>
      <c r="J12" s="14" t="str">
        <f>IF(I12="N/A","N/A",IF(I12=VLOOKUP(G12,Lookup_Admin!A:C,3,FALSE),"H",""))</f>
        <v/>
      </c>
      <c r="K12" s="96">
        <v>5</v>
      </c>
      <c r="L12" s="96">
        <f>VLOOKUP(G12,Lookup_Admin!A:D,4,FALSE)</f>
        <v>5</v>
      </c>
      <c r="M12" s="93" t="str">
        <f t="shared" si="1"/>
        <v>TBC</v>
      </c>
      <c r="N12" s="8"/>
      <c r="O12" s="12">
        <v>4</v>
      </c>
      <c r="P12" s="30" t="s">
        <v>159</v>
      </c>
      <c r="Q12" s="30" t="s">
        <v>180</v>
      </c>
      <c r="R12" s="30" t="s">
        <v>164</v>
      </c>
      <c r="S12" s="30">
        <v>11</v>
      </c>
      <c r="U12" s="30">
        <v>15</v>
      </c>
    </row>
    <row r="13" spans="1:21" ht="30" x14ac:dyDescent="0.25">
      <c r="A13" s="32" t="str">
        <f t="shared" si="2"/>
        <v>TBC6</v>
      </c>
      <c r="B13" s="32" t="str">
        <f>CONCATENATE("H",(COUNTIF($M$8:M13,"H")))</f>
        <v>H0</v>
      </c>
      <c r="C13" s="32" t="str">
        <f>CONCATENATE("VH",(COUNTIF($M$8:M13,"VH")))</f>
        <v>VH0</v>
      </c>
      <c r="D13" s="32" t="str">
        <f>CONCATENATE("M",(COUNTIF($M$8:N13,"M")))</f>
        <v>M0</v>
      </c>
      <c r="E13" s="32" t="str">
        <f>CONCATENATE("L",(COUNTIF($M$8:N13,"L")))</f>
        <v>L0</v>
      </c>
      <c r="F13" s="32" t="str">
        <f>CONCATENATE("TBC",(COUNTIF($M$8:N13,"TBC")))</f>
        <v>TBC6</v>
      </c>
      <c r="G13" s="13" t="str">
        <f>Lookup_Admin!A7</f>
        <v>A5</v>
      </c>
      <c r="H13" s="61" t="str">
        <f>Lookup_Admin!F7</f>
        <v xml:space="preserve">Has the owner or operators had appropriate training for the supply? </v>
      </c>
      <c r="I13" s="70" t="s">
        <v>158</v>
      </c>
      <c r="J13" s="14" t="str">
        <f>IF(I13="N/A","N/A",IF(I13=VLOOKUP(G13,Lookup_Admin!A:C,3,FALSE),"H",""))</f>
        <v/>
      </c>
      <c r="K13" s="96">
        <v>5</v>
      </c>
      <c r="L13" s="96">
        <f>VLOOKUP(G13,Lookup_Admin!A:D,4,FALSE)</f>
        <v>5</v>
      </c>
      <c r="M13" s="93" t="str">
        <f t="shared" si="1"/>
        <v>TBC</v>
      </c>
      <c r="N13" s="8"/>
      <c r="O13" s="12">
        <v>5</v>
      </c>
      <c r="Q13" s="30" t="s">
        <v>179</v>
      </c>
      <c r="R13" s="30" t="s">
        <v>165</v>
      </c>
      <c r="T13" s="30" t="s">
        <v>166</v>
      </c>
      <c r="U13" s="30">
        <v>15</v>
      </c>
    </row>
    <row r="14" spans="1:21" ht="30" x14ac:dyDescent="0.25">
      <c r="A14" s="32" t="str">
        <f t="shared" si="2"/>
        <v>TBC7</v>
      </c>
      <c r="B14" s="32" t="str">
        <f>CONCATENATE("H",(COUNTIF($M$8:M14,"H")))</f>
        <v>H0</v>
      </c>
      <c r="C14" s="32" t="str">
        <f>CONCATENATE("VH",(COUNTIF($M$8:M14,"VH")))</f>
        <v>VH0</v>
      </c>
      <c r="D14" s="32" t="str">
        <f>CONCATENATE("M",(COUNTIF($M$8:N14,"M")))</f>
        <v>M0</v>
      </c>
      <c r="E14" s="32" t="str">
        <f>CONCATENATE("L",(COUNTIF($M$8:N14,"L")))</f>
        <v>L0</v>
      </c>
      <c r="F14" s="32" t="str">
        <f>CONCATENATE("TBC",(COUNTIF($M$8:N14,"TBC")))</f>
        <v>TBC7</v>
      </c>
      <c r="G14" s="13" t="str">
        <f>Lookup_Admin!A8</f>
        <v>A6</v>
      </c>
      <c r="H14" s="61" t="str">
        <f>Lookup_Admin!F8</f>
        <v>Does the sampling history identify the presence of any hazards?</v>
      </c>
      <c r="I14" s="70" t="s">
        <v>158</v>
      </c>
      <c r="J14" s="14" t="str">
        <f>IF(I14="N/A","N/A",IF(I14=VLOOKUP(G14,Lookup_Admin!A:C,3,FALSE),"H",""))</f>
        <v/>
      </c>
      <c r="K14" s="96">
        <v>5</v>
      </c>
      <c r="L14" s="96">
        <f>VLOOKUP(G14,Lookup_Admin!A:D,4,FALSE)</f>
        <v>3</v>
      </c>
      <c r="M14" s="93" t="str">
        <f t="shared" si="1"/>
        <v>TBC</v>
      </c>
      <c r="N14" s="8"/>
    </row>
    <row r="15" spans="1:21" s="17" customFormat="1" x14ac:dyDescent="0.25">
      <c r="A15" s="32" t="b">
        <f t="shared" si="2"/>
        <v>0</v>
      </c>
      <c r="B15" s="32" t="str">
        <f>CONCATENATE("H",(COUNTIF($M$8:M15,"H")))</f>
        <v>H0</v>
      </c>
      <c r="C15" s="32" t="str">
        <f>CONCATENATE("VH",(COUNTIF($M$8:M15,"VH")))</f>
        <v>VH0</v>
      </c>
      <c r="D15" s="32" t="str">
        <f>CONCATENATE("M",(COUNTIF($M$8:N15,"M")))</f>
        <v>M0</v>
      </c>
      <c r="E15" s="32" t="str">
        <f>CONCATENATE("L",(COUNTIF($M$8:N15,"L")))</f>
        <v>L0</v>
      </c>
      <c r="F15" s="32" t="str">
        <f>CONCATENATE("TBC",(COUNTIF($M$8:N15,"TBC")))</f>
        <v>TBC7</v>
      </c>
      <c r="G15" s="96"/>
      <c r="H15" s="99"/>
      <c r="I15" s="97"/>
      <c r="J15" s="74" t="e">
        <f>IF(I15="N/A","N/A",IF(I15=VLOOKUP(G15,Lookup_Admin!A:C,3,FALSE),"H",""))</f>
        <v>#N/A</v>
      </c>
      <c r="K15" s="97"/>
      <c r="L15" s="96"/>
      <c r="M15" s="96"/>
      <c r="N15" s="98"/>
      <c r="P15" s="60"/>
      <c r="Q15" s="60"/>
      <c r="R15" s="60"/>
      <c r="S15" s="60"/>
      <c r="T15" s="60"/>
      <c r="U15" s="60"/>
    </row>
    <row r="16" spans="1:21" s="17" customFormat="1" ht="34.5" customHeight="1" x14ac:dyDescent="0.25">
      <c r="A16" s="32" t="b">
        <f t="shared" ref="A16:A25" si="3">IF(M16="VH",C16,IF(M16="H",B16,IF(M16="M",D16,IF(M16="L",E16,IF(M16="TBC",F16)))))</f>
        <v>0</v>
      </c>
      <c r="B16" s="32" t="str">
        <f>CONCATENATE("H",(COUNTIF($M$8:M16,"H")))</f>
        <v>H0</v>
      </c>
      <c r="C16" s="32" t="str">
        <f>CONCATENATE("VH",(COUNTIF($M$8:M16,"VH")))</f>
        <v>VH0</v>
      </c>
      <c r="D16" s="32" t="str">
        <f>CONCATENATE("M",(COUNTIF($M$8:N16,"M")))</f>
        <v>M0</v>
      </c>
      <c r="E16" s="32" t="str">
        <f>CONCATENATE("L",(COUNTIF($M$8:N16,"L")))</f>
        <v>L0</v>
      </c>
      <c r="F16" s="32" t="str">
        <f>CONCATENATE("TBC",(COUNTIF($M$8:N16,"TBC")))</f>
        <v>TBC7</v>
      </c>
      <c r="G16" s="218" t="str">
        <f>Lookup_Admin!A9</f>
        <v>Section E - SOURCE: Mains water supplied by means of pipes (Regulation 8 supplies)</v>
      </c>
      <c r="H16" s="219"/>
      <c r="I16" s="69"/>
      <c r="J16" s="14" t="str">
        <f>IF(I16="N/A","N/A",IF(I16=VLOOKUP(G16,Lookup_Admin!A:C,3,FALSE),"H",""))</f>
        <v>H</v>
      </c>
      <c r="K16" s="97"/>
      <c r="L16" s="96"/>
      <c r="M16" s="96"/>
      <c r="N16" s="98"/>
      <c r="P16" s="60"/>
      <c r="Q16" s="60"/>
      <c r="R16" s="60"/>
      <c r="S16" s="60"/>
      <c r="T16" s="60"/>
      <c r="U16" s="60"/>
    </row>
    <row r="17" spans="1:21" x14ac:dyDescent="0.25">
      <c r="A17" s="32" t="str">
        <f t="shared" si="3"/>
        <v>TBC8</v>
      </c>
      <c r="B17" s="32" t="str">
        <f>CONCATENATE("H",(COUNTIF($M$8:M17,"H")))</f>
        <v>H0</v>
      </c>
      <c r="C17" s="32" t="str">
        <f>CONCATENATE("VH",(COUNTIF($M$8:M17,"VH")))</f>
        <v>VH0</v>
      </c>
      <c r="D17" s="32" t="str">
        <f>CONCATENATE("M",(COUNTIF($M$8:N17,"M")))</f>
        <v>M0</v>
      </c>
      <c r="E17" s="32" t="str">
        <f>CONCATENATE("L",(COUNTIF($M$8:N17,"L")))</f>
        <v>L0</v>
      </c>
      <c r="F17" s="32" t="str">
        <f>CONCATENATE("TBC",(COUNTIF($M$8:N17,"TBC")))</f>
        <v>TBC8</v>
      </c>
      <c r="G17" s="13" t="str">
        <f>Lookup_Admin!A10</f>
        <v>E1</v>
      </c>
      <c r="H17" s="61" t="str">
        <f>Lookup_Admin!F10</f>
        <v xml:space="preserve">Is there evidence the supply main is coal tar lined?  </v>
      </c>
      <c r="I17" s="68" t="str">
        <f>IF($I$16="N/A","N/A","TBC")</f>
        <v>TBC</v>
      </c>
      <c r="J17" s="14" t="str">
        <f>IF(I17="N/A","N/A",IF(I17=VLOOKUP(G17,Lookup_Admin!A:C,3,FALSE),"H",""))</f>
        <v/>
      </c>
      <c r="K17" s="1"/>
      <c r="L17" s="96">
        <f>VLOOKUP(G17,Lookup_Admin!A:D,4,FALSE)</f>
        <v>4</v>
      </c>
      <c r="M17" s="93" t="str">
        <f t="shared" si="1"/>
        <v>TBC</v>
      </c>
      <c r="N17" s="8"/>
    </row>
    <row r="18" spans="1:21" x14ac:dyDescent="0.25">
      <c r="A18" s="32" t="str">
        <f t="shared" si="3"/>
        <v>TBC9</v>
      </c>
      <c r="B18" s="32" t="str">
        <f>CONCATENATE("H",(COUNTIF($M$8:M18,"H")))</f>
        <v>H0</v>
      </c>
      <c r="C18" s="32" t="str">
        <f>CONCATENATE("VH",(COUNTIF($M$8:M18,"VH")))</f>
        <v>VH0</v>
      </c>
      <c r="D18" s="32" t="str">
        <f>CONCATENATE("M",(COUNTIF($M$8:N18,"M")))</f>
        <v>M0</v>
      </c>
      <c r="E18" s="32" t="str">
        <f>CONCATENATE("L",(COUNTIF($M$8:N18,"L")))</f>
        <v>L0</v>
      </c>
      <c r="F18" s="32" t="str">
        <f>CONCATENATE("TBC",(COUNTIF($M$8:N18,"TBC")))</f>
        <v>TBC9</v>
      </c>
      <c r="G18" s="13" t="str">
        <f>Lookup_Admin!A11</f>
        <v>E2</v>
      </c>
      <c r="H18" s="61" t="str">
        <f>Lookup_Admin!F11</f>
        <v>Are there sediments in the main?</v>
      </c>
      <c r="I18" s="68" t="str">
        <f t="shared" ref="I18:I22" si="4">IF($I$16="N/A","N/A","TBC")</f>
        <v>TBC</v>
      </c>
      <c r="J18" s="14" t="str">
        <f>IF(I18="N/A","N/A",IF(I18=VLOOKUP(G18,Lookup_Admin!A:C,3,FALSE),"H",""))</f>
        <v/>
      </c>
      <c r="K18" s="1"/>
      <c r="L18" s="96">
        <f>VLOOKUP(G18,Lookup_Admin!A:D,4,FALSE)</f>
        <v>3</v>
      </c>
      <c r="M18" s="93" t="str">
        <f t="shared" si="1"/>
        <v>TBC</v>
      </c>
      <c r="N18" s="8"/>
    </row>
    <row r="19" spans="1:21" ht="75" x14ac:dyDescent="0.25">
      <c r="A19" s="32" t="str">
        <f t="shared" si="3"/>
        <v>TBC10</v>
      </c>
      <c r="B19" s="32" t="str">
        <f>CONCATENATE("H",(COUNTIF($M$8:M19,"H")))</f>
        <v>H0</v>
      </c>
      <c r="C19" s="32" t="str">
        <f>CONCATENATE("VH",(COUNTIF($M$8:M19,"VH")))</f>
        <v>VH0</v>
      </c>
      <c r="D19" s="32" t="str">
        <f>CONCATENATE("M",(COUNTIF($M$8:N19,"M")))</f>
        <v>M0</v>
      </c>
      <c r="E19" s="32" t="str">
        <f>CONCATENATE("L",(COUNTIF($M$8:N19,"L")))</f>
        <v>L0</v>
      </c>
      <c r="F19" s="32" t="str">
        <f>CONCATENATE("TBC",(COUNTIF($M$8:N19,"TBC")))</f>
        <v>TBC10</v>
      </c>
      <c r="G19" s="13" t="str">
        <f>Lookup_Admin!A12</f>
        <v>E3</v>
      </c>
      <c r="H19" s="61" t="str">
        <f>Lookup_Admin!F12</f>
        <v>Is the section of main upstream of the point of supply subject to good turnover of water (e.g. are there connections to properties nearby which would ensure the water is refreshed in the main constantly)?</v>
      </c>
      <c r="I19" s="68" t="str">
        <f t="shared" si="4"/>
        <v>TBC</v>
      </c>
      <c r="J19" s="14" t="str">
        <f>IF(I19="N/A","N/A",IF(I19=VLOOKUP(G19,Lookup_Admin!A:C,3,FALSE),"H",""))</f>
        <v/>
      </c>
      <c r="K19" s="1"/>
      <c r="L19" s="96">
        <f>VLOOKUP(G19,Lookup_Admin!A:D,4,FALSE)</f>
        <v>3</v>
      </c>
      <c r="M19" s="93" t="str">
        <f t="shared" ref="M19:M25" si="5">IF(I19="TBC",IF(I19="N/A","","TBC"),IF(J19="H",IF(K19="","Likelihood Required",IF(K19*L19&lt;$U$10,"L", IF(K19*L19&lt;$U$11,"M",IF(K19*L19&lt;=$U$12,"H","VH")))),""))</f>
        <v>TBC</v>
      </c>
      <c r="N19" s="8"/>
    </row>
    <row r="20" spans="1:21" ht="45" x14ac:dyDescent="0.25">
      <c r="A20" s="32" t="str">
        <f t="shared" si="3"/>
        <v>TBC11</v>
      </c>
      <c r="B20" s="32" t="str">
        <f>CONCATENATE("H",(COUNTIF($M$8:M20,"H")))</f>
        <v>H0</v>
      </c>
      <c r="C20" s="32" t="str">
        <f>CONCATENATE("VH",(COUNTIF($M$8:M20,"VH")))</f>
        <v>VH0</v>
      </c>
      <c r="D20" s="32" t="str">
        <f>CONCATENATE("M",(COUNTIF($M$8:N20,"M")))</f>
        <v>M0</v>
      </c>
      <c r="E20" s="32" t="str">
        <f>CONCATENATE("L",(COUNTIF($M$8:N20,"L")))</f>
        <v>L0</v>
      </c>
      <c r="F20" s="32" t="str">
        <f>CONCATENATE("TBC",(COUNTIF($M$8:N20,"TBC")))</f>
        <v>TBC11</v>
      </c>
      <c r="G20" s="13" t="str">
        <f>Lookup_Admin!A13</f>
        <v>E4</v>
      </c>
      <c r="H20" s="61" t="str">
        <f>Lookup_Admin!F13</f>
        <v>If the area feeding the supply has had water quality related complaints in the last 12 months, have the causes been mitigated?</v>
      </c>
      <c r="I20" s="68" t="str">
        <f t="shared" si="4"/>
        <v>TBC</v>
      </c>
      <c r="J20" s="14" t="str">
        <f>IF(I20="N/A","N/A",IF(I20=VLOOKUP(G20,Lookup_Admin!A:C,3,FALSE),"H",""))</f>
        <v/>
      </c>
      <c r="K20" s="1"/>
      <c r="L20" s="96">
        <f>VLOOKUP(G20,Lookup_Admin!A:D,4,FALSE)</f>
        <v>3</v>
      </c>
      <c r="M20" s="93" t="str">
        <f t="shared" si="5"/>
        <v>TBC</v>
      </c>
      <c r="N20" s="8"/>
    </row>
    <row r="21" spans="1:21" ht="45" x14ac:dyDescent="0.25">
      <c r="A21" s="32" t="str">
        <f t="shared" si="3"/>
        <v>TBC12</v>
      </c>
      <c r="B21" s="32" t="str">
        <f>CONCATENATE("H",(COUNTIF($M$8:M21,"H")))</f>
        <v>H0</v>
      </c>
      <c r="C21" s="32" t="str">
        <f>CONCATENATE("VH",(COUNTIF($M$8:M21,"VH")))</f>
        <v>VH0</v>
      </c>
      <c r="D21" s="32" t="str">
        <f>CONCATENATE("M",(COUNTIF($M$8:N21,"M")))</f>
        <v>M0</v>
      </c>
      <c r="E21" s="32" t="str">
        <f>CONCATENATE("L",(COUNTIF($M$8:N21,"L")))</f>
        <v>L0</v>
      </c>
      <c r="F21" s="32" t="str">
        <f>CONCATENATE("TBC",(COUNTIF($M$8:N21,"TBC")))</f>
        <v>TBC12</v>
      </c>
      <c r="G21" s="13" t="str">
        <f>Lookup_Admin!A14</f>
        <v>E5</v>
      </c>
      <c r="H21" s="61" t="str">
        <f>Lookup_Admin!F14</f>
        <v>Have any chemical parameters exceeded the standard in the previous 12 months in the mains supply?</v>
      </c>
      <c r="I21" s="68" t="str">
        <f t="shared" si="4"/>
        <v>TBC</v>
      </c>
      <c r="J21" s="14" t="str">
        <f>IF(I21="N/A","N/A",IF(I21=VLOOKUP(G21,Lookup_Admin!A:C,3,FALSE),"H",""))</f>
        <v/>
      </c>
      <c r="K21" s="1"/>
      <c r="L21" s="96">
        <f>VLOOKUP(G21,Lookup_Admin!A:D,4,FALSE)</f>
        <v>5</v>
      </c>
      <c r="M21" s="93" t="str">
        <f t="shared" si="5"/>
        <v>TBC</v>
      </c>
      <c r="N21" s="8"/>
    </row>
    <row r="22" spans="1:21" ht="30" x14ac:dyDescent="0.25">
      <c r="A22" s="32" t="str">
        <f t="shared" si="3"/>
        <v>TBC13</v>
      </c>
      <c r="B22" s="32" t="str">
        <f>CONCATENATE("H",(COUNTIF($M$8:M22,"H")))</f>
        <v>H0</v>
      </c>
      <c r="C22" s="32" t="str">
        <f>CONCATENATE("VH",(COUNTIF($M$8:M22,"VH")))</f>
        <v>VH0</v>
      </c>
      <c r="D22" s="32" t="str">
        <f>CONCATENATE("M",(COUNTIF($M$8:N22,"M")))</f>
        <v>M0</v>
      </c>
      <c r="E22" s="32" t="str">
        <f>CONCATENATE("L",(COUNTIF($M$8:N22,"L")))</f>
        <v>L0</v>
      </c>
      <c r="F22" s="32" t="str">
        <f>CONCATENATE("TBC",(COUNTIF($M$8:N22,"TBC")))</f>
        <v>TBC13</v>
      </c>
      <c r="G22" s="13" t="str">
        <f>Lookup_Admin!A15</f>
        <v>E6</v>
      </c>
      <c r="H22" s="61" t="str">
        <f>Lookup_Admin!F15</f>
        <v>Are there backflow protection deficiencies at any upstream industrial or commercial premises?</v>
      </c>
      <c r="I22" s="68" t="str">
        <f t="shared" si="4"/>
        <v>TBC</v>
      </c>
      <c r="J22" s="14" t="str">
        <f>IF(I22="N/A","N/A",IF(I22=VLOOKUP(G22,Lookup_Admin!A:C,3,FALSE),"H",""))</f>
        <v/>
      </c>
      <c r="K22" s="1"/>
      <c r="L22" s="96">
        <f>VLOOKUP(G22,Lookup_Admin!A:D,4,FALSE)</f>
        <v>4</v>
      </c>
      <c r="M22" s="93" t="str">
        <f t="shared" si="5"/>
        <v>TBC</v>
      </c>
      <c r="N22" s="8"/>
    </row>
    <row r="23" spans="1:21" x14ac:dyDescent="0.25">
      <c r="A23" s="32" t="str">
        <f t="shared" si="3"/>
        <v>TBC14</v>
      </c>
      <c r="B23" s="32" t="str">
        <f>CONCATENATE("H",(COUNTIF($M$8:M23,"H")))</f>
        <v>H0</v>
      </c>
      <c r="C23" s="32" t="str">
        <f>CONCATENATE("VH",(COUNTIF($M$8:M23,"VH")))</f>
        <v>VH0</v>
      </c>
      <c r="D23" s="32" t="str">
        <f>CONCATENATE("M",(COUNTIF($M$8:N23,"M")))</f>
        <v>M0</v>
      </c>
      <c r="E23" s="32" t="str">
        <f>CONCATENATE("L",(COUNTIF($M$8:N23,"L")))</f>
        <v>L0</v>
      </c>
      <c r="F23" s="32" t="str">
        <f>CONCATENATE("TBC",(COUNTIF($M$8:N23,"TBC")))</f>
        <v>TBC14</v>
      </c>
      <c r="G23" s="13" t="str">
        <f>Lookup_Admin!A16</f>
        <v>E7</v>
      </c>
      <c r="H23" s="62"/>
      <c r="I23" s="70" t="s">
        <v>158</v>
      </c>
      <c r="J23" s="14" t="str">
        <f>IF(I23="N/A","N/A",IF(I23=VLOOKUP(G23,Lookup_Admin!A:C,3,FALSE),"H",""))</f>
        <v/>
      </c>
      <c r="K23" s="70"/>
      <c r="L23" s="70"/>
      <c r="M23" s="93" t="str">
        <f t="shared" si="5"/>
        <v>TBC</v>
      </c>
      <c r="N23" s="8"/>
    </row>
    <row r="24" spans="1:21" s="32" customFormat="1" x14ac:dyDescent="0.25">
      <c r="A24" s="32" t="str">
        <f t="shared" si="3"/>
        <v>TBC15</v>
      </c>
      <c r="B24" s="32" t="str">
        <f>CONCATENATE("H",(COUNTIF($M$8:M24,"H")))</f>
        <v>H0</v>
      </c>
      <c r="C24" s="32" t="str">
        <f>CONCATENATE("VH",(COUNTIF($M$8:M24,"VH")))</f>
        <v>VH0</v>
      </c>
      <c r="D24" s="32" t="str">
        <f>CONCATENATE("M",(COUNTIF($M$8:N24,"M")))</f>
        <v>M0</v>
      </c>
      <c r="E24" s="32" t="str">
        <f>CONCATENATE("L",(COUNTIF($M$8:N24,"L")))</f>
        <v>L0</v>
      </c>
      <c r="F24" s="32" t="str">
        <f>CONCATENATE("TBC",(COUNTIF($M$8:N24,"TBC")))</f>
        <v>TBC15</v>
      </c>
      <c r="G24" s="67" t="str">
        <f>Lookup_Admin!A17</f>
        <v>E8</v>
      </c>
      <c r="H24" s="62"/>
      <c r="I24" s="70" t="s">
        <v>158</v>
      </c>
      <c r="J24" s="14" t="str">
        <f>IF(I24="N/A","N/A",IF(I24=VLOOKUP(G24,Lookup_Admin!A:C,3,FALSE),"H",""))</f>
        <v/>
      </c>
      <c r="K24" s="70"/>
      <c r="L24" s="70"/>
      <c r="M24" s="93" t="str">
        <f t="shared" si="5"/>
        <v>TBC</v>
      </c>
      <c r="N24" s="65"/>
      <c r="P24" s="66"/>
      <c r="Q24" s="66"/>
      <c r="R24" s="66"/>
      <c r="S24" s="66"/>
      <c r="T24" s="66"/>
      <c r="U24" s="66"/>
    </row>
    <row r="25" spans="1:21" x14ac:dyDescent="0.25">
      <c r="A25" s="32" t="str">
        <f t="shared" si="3"/>
        <v>TBC16</v>
      </c>
      <c r="B25" s="32" t="str">
        <f>CONCATENATE("H",(COUNTIF($M$8:M25,"H")))</f>
        <v>H0</v>
      </c>
      <c r="C25" s="32" t="str">
        <f>CONCATENATE("VH",(COUNTIF($M$8:M25,"VH")))</f>
        <v>VH0</v>
      </c>
      <c r="D25" s="32" t="str">
        <f>CONCATENATE("M",(COUNTIF($M$8:N25,"M")))</f>
        <v>M0</v>
      </c>
      <c r="E25" s="32" t="str">
        <f>CONCATENATE("L",(COUNTIF($M$8:N25,"L")))</f>
        <v>L0</v>
      </c>
      <c r="F25" s="32" t="str">
        <f>CONCATENATE("TBC",(COUNTIF($M$8:N25,"TBC")))</f>
        <v>TBC16</v>
      </c>
      <c r="G25" s="13" t="str">
        <f>Lookup_Admin!A18</f>
        <v>E9</v>
      </c>
      <c r="H25" s="62"/>
      <c r="I25" s="70" t="s">
        <v>158</v>
      </c>
      <c r="J25" s="14" t="str">
        <f>IF(I25="N/A","N/A",IF(I25=VLOOKUP(G25,Lookup_Admin!A:C,3,FALSE),"H",""))</f>
        <v/>
      </c>
      <c r="K25" s="70"/>
      <c r="L25" s="70"/>
      <c r="M25" s="93" t="str">
        <f t="shared" si="5"/>
        <v>TBC</v>
      </c>
      <c r="N25" s="9"/>
    </row>
    <row r="26" spans="1:21" s="17" customFormat="1" x14ac:dyDescent="0.25">
      <c r="A26" s="32" t="b">
        <f t="shared" ref="A26:A31" si="6">IF(M26="VH",C26,IF(M26="H",B26,IF(M26="M",D26,IF(M26="L",E26,IF(M26="TBC",F26)))))</f>
        <v>0</v>
      </c>
      <c r="B26" s="32" t="str">
        <f>CONCATENATE("H",(COUNTIF($M$8:M26,"H")))</f>
        <v>H0</v>
      </c>
      <c r="C26" s="32" t="str">
        <f>CONCATENATE("VH",(COUNTIF($M$8:M26,"VH")))</f>
        <v>VH0</v>
      </c>
      <c r="D26" s="32" t="str">
        <f>CONCATENATE("M",(COUNTIF($M$8:N26,"M")))</f>
        <v>M0</v>
      </c>
      <c r="E26" s="32" t="str">
        <f>CONCATENATE("L",(COUNTIF($M$8:N26,"L")))</f>
        <v>L0</v>
      </c>
      <c r="F26" s="32" t="str">
        <f>CONCATENATE("TBC",(COUNTIF($M$8:N26,"TBC")))</f>
        <v>TBC16</v>
      </c>
      <c r="G26" s="95"/>
      <c r="H26" s="100"/>
      <c r="I26" s="94"/>
      <c r="J26" s="74" t="e">
        <f>IF(I26="N/A","N/A",IF(I26=VLOOKUP(G26,Lookup_Admin!A:C,3,FALSE),"H",""))</f>
        <v>#N/A</v>
      </c>
      <c r="K26" s="95"/>
      <c r="L26" s="95"/>
      <c r="M26" s="93"/>
      <c r="N26" s="100"/>
      <c r="P26" s="60"/>
      <c r="Q26" s="60"/>
      <c r="R26" s="60"/>
      <c r="S26" s="60"/>
      <c r="T26" s="60"/>
      <c r="U26" s="60"/>
    </row>
    <row r="27" spans="1:21" s="17" customFormat="1" ht="15.75" x14ac:dyDescent="0.25">
      <c r="A27" s="32" t="b">
        <f t="shared" si="6"/>
        <v>0</v>
      </c>
      <c r="B27" s="32" t="str">
        <f>CONCATENATE("H",(COUNTIF($M$8:M27,"H")))</f>
        <v>H0</v>
      </c>
      <c r="C27" s="32" t="str">
        <f>CONCATENATE("VH",(COUNTIF($M$8:M27,"VH")))</f>
        <v>VH0</v>
      </c>
      <c r="D27" s="32" t="str">
        <f>CONCATENATE("M",(COUNTIF($M$8:N27,"M")))</f>
        <v>M0</v>
      </c>
      <c r="E27" s="32" t="str">
        <f>CONCATENATE("L",(COUNTIF($M$8:N27,"L")))</f>
        <v>L0</v>
      </c>
      <c r="F27" s="32" t="str">
        <f>CONCATENATE("TBC",(COUNTIF($M$8:N27,"TBC")))</f>
        <v>TBC16</v>
      </c>
      <c r="G27" s="220" t="str">
        <f>Lookup_Admin!A19</f>
        <v>Section V - DISTRIBUTION: Distribution Network</v>
      </c>
      <c r="H27" s="221"/>
      <c r="I27" s="71"/>
      <c r="J27" s="14" t="str">
        <f>IF(I27="N/A","N/A",IF(I27=VLOOKUP(G27,Lookup_Admin!A:C,3,FALSE),"H",""))</f>
        <v>H</v>
      </c>
      <c r="K27" s="95"/>
      <c r="L27" s="95"/>
      <c r="M27" s="93"/>
      <c r="N27" s="100"/>
      <c r="P27" s="60"/>
      <c r="Q27" s="60"/>
      <c r="R27" s="60"/>
      <c r="S27" s="60"/>
      <c r="T27" s="60"/>
      <c r="U27" s="60"/>
    </row>
    <row r="28" spans="1:21" ht="30" x14ac:dyDescent="0.25">
      <c r="A28" s="32" t="str">
        <f t="shared" si="6"/>
        <v>TBC17</v>
      </c>
      <c r="B28" s="32" t="str">
        <f>CONCATENATE("H",(COUNTIF($M$8:M28,"H")))</f>
        <v>H0</v>
      </c>
      <c r="C28" s="32" t="str">
        <f>CONCATENATE("VH",(COUNTIF($M$8:M28,"VH")))</f>
        <v>VH0</v>
      </c>
      <c r="D28" s="32" t="str">
        <f>CONCATENATE("M",(COUNTIF($M$8:N28,"M")))</f>
        <v>M0</v>
      </c>
      <c r="E28" s="32" t="str">
        <f>CONCATENATE("L",(COUNTIF($M$8:N28,"L")))</f>
        <v>L0</v>
      </c>
      <c r="F28" s="32" t="str">
        <f>CONCATENATE("TBC",(COUNTIF($M$8:N28,"TBC")))</f>
        <v>TBC17</v>
      </c>
      <c r="G28" s="13" t="str">
        <f>Lookup_Admin!A20</f>
        <v>V1</v>
      </c>
      <c r="H28" s="12" t="str">
        <f>Lookup_Admin!F20</f>
        <v>After treatment is the water fully compliant with quality standards?</v>
      </c>
      <c r="I28" s="70" t="str">
        <f>IF($I$27="N/A","N/A","TBC")</f>
        <v>TBC</v>
      </c>
      <c r="J28" s="14" t="str">
        <f>IF(I28="N/A","N/A",IF(I28=VLOOKUP(G28,Lookup_Admin!A:C,3,FALSE),"H",""))</f>
        <v/>
      </c>
      <c r="K28" s="1"/>
      <c r="L28" s="96">
        <f>VLOOKUP(G28,Lookup_Admin!A:D,4,FALSE)</f>
        <v>5</v>
      </c>
      <c r="M28" s="93" t="str">
        <f t="shared" ref="M28:M91" si="7">IF(I28="TBC",IF(I28="N/A","","TBC"),IF(J28="H",IF(K28="","Likelihood Required",IF(K28*L28&lt;$U$10,"L", IF(K28*L28&lt;$U$11,"M",IF(K28*L28&lt;=$U$12,"H","VH")))),""))</f>
        <v>TBC</v>
      </c>
      <c r="N28" s="8"/>
    </row>
    <row r="29" spans="1:21" ht="45" x14ac:dyDescent="0.25">
      <c r="A29" s="32" t="str">
        <f t="shared" si="6"/>
        <v>TBC18</v>
      </c>
      <c r="B29" s="32" t="str">
        <f>CONCATENATE("H",(COUNTIF($M$8:M29,"H")))</f>
        <v>H0</v>
      </c>
      <c r="C29" s="32" t="str">
        <f>CONCATENATE("VH",(COUNTIF($M$8:M29,"VH")))</f>
        <v>VH0</v>
      </c>
      <c r="D29" s="32" t="str">
        <f>CONCATENATE("M",(COUNTIF($M$8:N29,"M")))</f>
        <v>M0</v>
      </c>
      <c r="E29" s="32" t="str">
        <f>CONCATENATE("L",(COUNTIF($M$8:N29,"L")))</f>
        <v>L0</v>
      </c>
      <c r="F29" s="32" t="str">
        <f>CONCATENATE("TBC",(COUNTIF($M$8:N29,"TBC")))</f>
        <v>TBC18</v>
      </c>
      <c r="G29" s="13" t="str">
        <f>Lookup_Admin!A21</f>
        <v>V2</v>
      </c>
      <c r="H29" s="12" t="str">
        <f>Lookup_Admin!F21</f>
        <v>Are there latrines, septic tanks, waste pipes, animal enclosures or cess pits present in the vicinity of the distribution system?</v>
      </c>
      <c r="I29" s="70" t="str">
        <f t="shared" ref="I29:I46" si="8">IF($I$27="N/A","N/A","TBC")</f>
        <v>TBC</v>
      </c>
      <c r="J29" s="14" t="str">
        <f>IF(I29="N/A","N/A",IF(I29=VLOOKUP(G29,Lookup_Admin!A:C,3,FALSE),"H",""))</f>
        <v/>
      </c>
      <c r="K29" s="1"/>
      <c r="L29" s="96">
        <f>VLOOKUP(G29,Lookup_Admin!A:D,4,FALSE)</f>
        <v>5</v>
      </c>
      <c r="M29" s="93" t="str">
        <f t="shared" si="7"/>
        <v>TBC</v>
      </c>
      <c r="N29" s="8"/>
    </row>
    <row r="30" spans="1:21" ht="30" x14ac:dyDescent="0.25">
      <c r="A30" s="32" t="str">
        <f t="shared" si="6"/>
        <v>TBC19</v>
      </c>
      <c r="B30" s="32" t="str">
        <f>CONCATENATE("H",(COUNTIF($M$8:M30,"H")))</f>
        <v>H0</v>
      </c>
      <c r="C30" s="32" t="str">
        <f>CONCATENATE("VH",(COUNTIF($M$8:M30,"VH")))</f>
        <v>VH0</v>
      </c>
      <c r="D30" s="32" t="str">
        <f>CONCATENATE("M",(COUNTIF($M$8:N30,"M")))</f>
        <v>M0</v>
      </c>
      <c r="E30" s="32" t="str">
        <f>CONCATENATE("L",(COUNTIF($M$8:N30,"L")))</f>
        <v>L0</v>
      </c>
      <c r="F30" s="32" t="str">
        <f>CONCATENATE("TBC",(COUNTIF($M$8:N30,"TBC")))</f>
        <v>TBC19</v>
      </c>
      <c r="G30" s="13" t="str">
        <f>Lookup_Admin!A22</f>
        <v>V3</v>
      </c>
      <c r="H30" s="12" t="str">
        <f>Lookup_Admin!F22</f>
        <v>Is there evidence of disinfection by-products in the network (e.g. taste problems due to THM's)?</v>
      </c>
      <c r="I30" s="70" t="str">
        <f t="shared" si="8"/>
        <v>TBC</v>
      </c>
      <c r="J30" s="14" t="str">
        <f>IF(I30="N/A","N/A",IF(I30=VLOOKUP(G30,Lookup_Admin!A:C,3,FALSE),"H",""))</f>
        <v/>
      </c>
      <c r="K30" s="1"/>
      <c r="L30" s="96">
        <f>VLOOKUP(G30,Lookup_Admin!A:D,4,FALSE)</f>
        <v>4</v>
      </c>
      <c r="M30" s="93" t="str">
        <f t="shared" si="7"/>
        <v>TBC</v>
      </c>
      <c r="N30" s="8"/>
    </row>
    <row r="31" spans="1:21" ht="30" x14ac:dyDescent="0.25">
      <c r="A31" s="32" t="str">
        <f t="shared" si="6"/>
        <v>TBC20</v>
      </c>
      <c r="B31" s="32" t="str">
        <f>CONCATENATE("H",(COUNTIF($M$8:M31,"H")))</f>
        <v>H0</v>
      </c>
      <c r="C31" s="32" t="str">
        <f>CONCATENATE("VH",(COUNTIF($M$8:M31,"VH")))</f>
        <v>VH0</v>
      </c>
      <c r="D31" s="32" t="str">
        <f>CONCATENATE("M",(COUNTIF($M$8:N31,"M")))</f>
        <v>M0</v>
      </c>
      <c r="E31" s="32" t="str">
        <f>CONCATENATE("L",(COUNTIF($M$8:N31,"L")))</f>
        <v>L0</v>
      </c>
      <c r="F31" s="32" t="str">
        <f>CONCATENATE("TBC",(COUNTIF($M$8:N31,"TBC")))</f>
        <v>TBC20</v>
      </c>
      <c r="G31" s="13" t="str">
        <f>Lookup_Admin!A23</f>
        <v>V4</v>
      </c>
      <c r="H31" s="12" t="str">
        <f>Lookup_Admin!F23</f>
        <v>If chlorine disinfection is practiced is there a disinfectant residual in the distribution network?</v>
      </c>
      <c r="I31" s="70" t="str">
        <f t="shared" si="8"/>
        <v>TBC</v>
      </c>
      <c r="J31" s="14" t="str">
        <f>IF(I31="N/A","N/A",IF(I31=VLOOKUP(G31,Lookup_Admin!A:C,3,FALSE),"H",""))</f>
        <v/>
      </c>
      <c r="K31" s="1"/>
      <c r="L31" s="96">
        <f>VLOOKUP(G31,Lookup_Admin!A:D,4,FALSE)</f>
        <v>3</v>
      </c>
      <c r="M31" s="93" t="str">
        <f t="shared" si="7"/>
        <v>TBC</v>
      </c>
      <c r="N31" s="8"/>
    </row>
    <row r="32" spans="1:21" ht="30" x14ac:dyDescent="0.25">
      <c r="A32" s="32" t="str">
        <f t="shared" ref="A32:A95" si="9">IF(M32="VH",C32,IF(M32="H",B32,IF(M32="M",D32,IF(M32="L",E32,IF(M32="TBC",F32)))))</f>
        <v>TBC21</v>
      </c>
      <c r="B32" s="32" t="str">
        <f>CONCATENATE("H",(COUNTIF($M$8:M32,"H")))</f>
        <v>H0</v>
      </c>
      <c r="C32" s="32" t="str">
        <f>CONCATENATE("VH",(COUNTIF($M$8:M32,"VH")))</f>
        <v>VH0</v>
      </c>
      <c r="D32" s="32" t="str">
        <f>CONCATENATE("M",(COUNTIF($M$8:N32,"M")))</f>
        <v>M0</v>
      </c>
      <c r="E32" s="32" t="str">
        <f>CONCATENATE("L",(COUNTIF($M$8:N32,"L")))</f>
        <v>L0</v>
      </c>
      <c r="F32" s="32" t="str">
        <f>CONCATENATE("TBC",(COUNTIF($M$8:N32,"TBC")))</f>
        <v>TBC21</v>
      </c>
      <c r="G32" s="13" t="str">
        <f>Lookup_Admin!A24</f>
        <v>V5</v>
      </c>
      <c r="H32" s="12" t="str">
        <f>Lookup_Admin!F24</f>
        <v>Is there a suitable written procedure for mains repair and maintenance?</v>
      </c>
      <c r="I32" s="70" t="str">
        <f t="shared" si="8"/>
        <v>TBC</v>
      </c>
      <c r="J32" s="14" t="str">
        <f>IF(I32="N/A","N/A",IF(I32=VLOOKUP(G32,Lookup_Admin!A:C,3,FALSE),"H",""))</f>
        <v/>
      </c>
      <c r="K32" s="1"/>
      <c r="L32" s="96">
        <f>VLOOKUP(G32,Lookup_Admin!A:D,4,FALSE)</f>
        <v>5</v>
      </c>
      <c r="M32" s="93" t="str">
        <f t="shared" si="7"/>
        <v>TBC</v>
      </c>
      <c r="N32" s="8"/>
    </row>
    <row r="33" spans="1:14" ht="45" x14ac:dyDescent="0.25">
      <c r="A33" s="32" t="str">
        <f t="shared" si="9"/>
        <v>TBC22</v>
      </c>
      <c r="B33" s="32" t="str">
        <f>CONCATENATE("H",(COUNTIF($M$8:M33,"H")))</f>
        <v>H0</v>
      </c>
      <c r="C33" s="32" t="str">
        <f>CONCATENATE("VH",(COUNTIF($M$8:M33,"VH")))</f>
        <v>VH0</v>
      </c>
      <c r="D33" s="32" t="str">
        <f>CONCATENATE("M",(COUNTIF($M$8:N33,"M")))</f>
        <v>M0</v>
      </c>
      <c r="E33" s="32" t="str">
        <f>CONCATENATE("L",(COUNTIF($M$8:N33,"L")))</f>
        <v>L0</v>
      </c>
      <c r="F33" s="32" t="str">
        <f>CONCATENATE("TBC",(COUNTIF($M$8:N33,"TBC")))</f>
        <v>TBC22</v>
      </c>
      <c r="G33" s="13" t="str">
        <f>Lookup_Admin!A25</f>
        <v>V6</v>
      </c>
      <c r="H33" s="12" t="str">
        <f>Lookup_Admin!F25</f>
        <v>Is there history of any fractures or faults in the distribution system which could allow ingress of contamination?</v>
      </c>
      <c r="I33" s="70" t="str">
        <f t="shared" si="8"/>
        <v>TBC</v>
      </c>
      <c r="J33" s="14" t="str">
        <f>IF(I33="N/A","N/A",IF(I33=VLOOKUP(G33,Lookup_Admin!A:C,3,FALSE),"H",""))</f>
        <v/>
      </c>
      <c r="K33" s="1"/>
      <c r="L33" s="96">
        <f>VLOOKUP(G33,Lookup_Admin!A:D,4,FALSE)</f>
        <v>4</v>
      </c>
      <c r="M33" s="93" t="str">
        <f t="shared" si="7"/>
        <v>TBC</v>
      </c>
      <c r="N33" s="8"/>
    </row>
    <row r="34" spans="1:14" ht="90" x14ac:dyDescent="0.25">
      <c r="A34" s="32" t="str">
        <f t="shared" si="9"/>
        <v>TBC23</v>
      </c>
      <c r="B34" s="32" t="str">
        <f>CONCATENATE("H",(COUNTIF($M$8:M34,"H")))</f>
        <v>H0</v>
      </c>
      <c r="C34" s="32" t="str">
        <f>CONCATENATE("VH",(COUNTIF($M$8:M34,"VH")))</f>
        <v>VH0</v>
      </c>
      <c r="D34" s="32" t="str">
        <f>CONCATENATE("M",(COUNTIF($M$8:N34,"M")))</f>
        <v>M0</v>
      </c>
      <c r="E34" s="32" t="str">
        <f>CONCATENATE("L",(COUNTIF($M$8:N34,"L")))</f>
        <v>L0</v>
      </c>
      <c r="F34" s="32" t="str">
        <f>CONCATENATE("TBC",(COUNTIF($M$8:N34,"TBC")))</f>
        <v>TBC23</v>
      </c>
      <c r="G34" s="13" t="str">
        <f>Lookup_Admin!A26</f>
        <v>V7</v>
      </c>
      <c r="H34" s="12" t="str">
        <f>Lookup_Admin!F26</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I34" s="70" t="str">
        <f t="shared" si="8"/>
        <v>TBC</v>
      </c>
      <c r="J34" s="14" t="str">
        <f>IF(I34="N/A","N/A",IF(I34=VLOOKUP(G34,Lookup_Admin!A:C,3,FALSE),"H",""))</f>
        <v/>
      </c>
      <c r="K34" s="1"/>
      <c r="L34" s="96">
        <f>VLOOKUP(G34,Lookup_Admin!A:D,4,FALSE)</f>
        <v>4</v>
      </c>
      <c r="M34" s="93" t="str">
        <f t="shared" si="7"/>
        <v>TBC</v>
      </c>
      <c r="N34" s="8"/>
    </row>
    <row r="35" spans="1:14" x14ac:dyDescent="0.25">
      <c r="A35" s="32" t="str">
        <f t="shared" si="9"/>
        <v>TBC24</v>
      </c>
      <c r="B35" s="32" t="str">
        <f>CONCATENATE("H",(COUNTIF($M$8:M35,"H")))</f>
        <v>H0</v>
      </c>
      <c r="C35" s="32" t="str">
        <f>CONCATENATE("VH",(COUNTIF($M$8:M35,"VH")))</f>
        <v>VH0</v>
      </c>
      <c r="D35" s="32" t="str">
        <f>CONCATENATE("M",(COUNTIF($M$8:N35,"M")))</f>
        <v>M0</v>
      </c>
      <c r="E35" s="32" t="str">
        <f>CONCATENATE("L",(COUNTIF($M$8:N35,"L")))</f>
        <v>L0</v>
      </c>
      <c r="F35" s="32" t="str">
        <f>CONCATENATE("TBC",(COUNTIF($M$8:N35,"TBC")))</f>
        <v>TBC24</v>
      </c>
      <c r="G35" s="13" t="str">
        <f>Lookup_Admin!A27</f>
        <v>V8</v>
      </c>
      <c r="H35" s="12" t="str">
        <f>Lookup_Admin!F27</f>
        <v xml:space="preserve">Is there evidence any pipes are coal tar lined? </v>
      </c>
      <c r="I35" s="70" t="str">
        <f t="shared" si="8"/>
        <v>TBC</v>
      </c>
      <c r="J35" s="14" t="str">
        <f>IF(I35="N/A","N/A",IF(I35=VLOOKUP(G35,Lookup_Admin!A:C,3,FALSE),"H",""))</f>
        <v/>
      </c>
      <c r="K35" s="1"/>
      <c r="L35" s="96">
        <f>VLOOKUP(G35,Lookup_Admin!A:D,4,FALSE)</f>
        <v>4</v>
      </c>
      <c r="M35" s="93" t="str">
        <f t="shared" si="7"/>
        <v>TBC</v>
      </c>
      <c r="N35" s="8"/>
    </row>
    <row r="36" spans="1:14" ht="30" x14ac:dyDescent="0.25">
      <c r="A36" s="32" t="str">
        <f t="shared" si="9"/>
        <v>TBC25</v>
      </c>
      <c r="B36" s="32" t="str">
        <f>CONCATENATE("H",(COUNTIF($M$8:M36,"H")))</f>
        <v>H0</v>
      </c>
      <c r="C36" s="32" t="str">
        <f>CONCATENATE("VH",(COUNTIF($M$8:M36,"VH")))</f>
        <v>VH0</v>
      </c>
      <c r="D36" s="32" t="str">
        <f>CONCATENATE("M",(COUNTIF($M$8:N36,"M")))</f>
        <v>M0</v>
      </c>
      <c r="E36" s="32" t="str">
        <f>CONCATENATE("L",(COUNTIF($M$8:N36,"L")))</f>
        <v>L0</v>
      </c>
      <c r="F36" s="32" t="str">
        <f>CONCATENATE("TBC",(COUNTIF($M$8:N36,"TBC")))</f>
        <v>TBC25</v>
      </c>
      <c r="G36" s="13" t="str">
        <f>Lookup_Admin!A28</f>
        <v>V9</v>
      </c>
      <c r="H36" s="12" t="str">
        <f>Lookup_Admin!F28</f>
        <v>Do any third parties have access to hydrants or other points in the distribution system?</v>
      </c>
      <c r="I36" s="70" t="str">
        <f t="shared" si="8"/>
        <v>TBC</v>
      </c>
      <c r="J36" s="14" t="str">
        <f>IF(I36="N/A","N/A",IF(I36=VLOOKUP(G36,Lookup_Admin!A:C,3,FALSE),"H",""))</f>
        <v/>
      </c>
      <c r="K36" s="1"/>
      <c r="L36" s="96">
        <f>VLOOKUP(G36,Lookup_Admin!A:D,4,FALSE)</f>
        <v>5</v>
      </c>
      <c r="M36" s="93" t="str">
        <f t="shared" si="7"/>
        <v>TBC</v>
      </c>
      <c r="N36" s="8"/>
    </row>
    <row r="37" spans="1:14" ht="60" x14ac:dyDescent="0.25">
      <c r="A37" s="32" t="str">
        <f t="shared" si="9"/>
        <v>TBC26</v>
      </c>
      <c r="B37" s="32" t="str">
        <f>CONCATENATE("H",(COUNTIF($M$8:M37,"H")))</f>
        <v>H0</v>
      </c>
      <c r="C37" s="32" t="str">
        <f>CONCATENATE("VH",(COUNTIF($M$8:M37,"VH")))</f>
        <v>VH0</v>
      </c>
      <c r="D37" s="32" t="str">
        <f>CONCATENATE("M",(COUNTIF($M$8:N37,"M")))</f>
        <v>M0</v>
      </c>
      <c r="E37" s="32" t="str">
        <f>CONCATENATE("L",(COUNTIF($M$8:N37,"L")))</f>
        <v>L0</v>
      </c>
      <c r="F37" s="32" t="str">
        <f>CONCATENATE("TBC",(COUNTIF($M$8:N37,"TBC")))</f>
        <v>TBC26</v>
      </c>
      <c r="G37" s="13" t="str">
        <f>Lookup_Admin!A29</f>
        <v>V10</v>
      </c>
      <c r="H37" s="12" t="str">
        <f>Lookup_Admin!F29</f>
        <v>Is there potential contamination of plastic pipes through designated contaminated land, oil from generators/household fuel tanks/fuel stores or solvent spillage?</v>
      </c>
      <c r="I37" s="70" t="str">
        <f t="shared" si="8"/>
        <v>TBC</v>
      </c>
      <c r="J37" s="14" t="str">
        <f>IF(I37="N/A","N/A",IF(I37=VLOOKUP(G37,Lookup_Admin!A:C,3,FALSE),"H",""))</f>
        <v/>
      </c>
      <c r="K37" s="1"/>
      <c r="L37" s="96">
        <f>VLOOKUP(G37,Lookup_Admin!A:D,4,FALSE)</f>
        <v>4</v>
      </c>
      <c r="M37" s="93" t="str">
        <f t="shared" si="7"/>
        <v>TBC</v>
      </c>
      <c r="N37" s="8"/>
    </row>
    <row r="38" spans="1:14" ht="45" x14ac:dyDescent="0.25">
      <c r="A38" s="32" t="str">
        <f t="shared" si="9"/>
        <v>TBC27</v>
      </c>
      <c r="B38" s="32" t="str">
        <f>CONCATENATE("H",(COUNTIF($M$8:M38,"H")))</f>
        <v>H0</v>
      </c>
      <c r="C38" s="32" t="str">
        <f>CONCATENATE("VH",(COUNTIF($M$8:M38,"VH")))</f>
        <v>VH0</v>
      </c>
      <c r="D38" s="32" t="str">
        <f>CONCATENATE("M",(COUNTIF($M$8:N38,"M")))</f>
        <v>M0</v>
      </c>
      <c r="E38" s="32" t="str">
        <f>CONCATENATE("L",(COUNTIF($M$8:N38,"L")))</f>
        <v>L0</v>
      </c>
      <c r="F38" s="32" t="str">
        <f>CONCATENATE("TBC",(COUNTIF($M$8:N38,"TBC")))</f>
        <v>TBC27</v>
      </c>
      <c r="G38" s="13" t="str">
        <f>Lookup_Admin!A30</f>
        <v>V11</v>
      </c>
      <c r="H38" s="12" t="str">
        <f>Lookup_Admin!F30</f>
        <v xml:space="preserve">Are there any pipes exposed and at risk of damage by any means e.g. vermin, vehicle, UV/sunlight damage, overheating or freezing? </v>
      </c>
      <c r="I38" s="70" t="str">
        <f t="shared" si="8"/>
        <v>TBC</v>
      </c>
      <c r="J38" s="14" t="str">
        <f>IF(I38="N/A","N/A",IF(I38=VLOOKUP(G38,Lookup_Admin!A:C,3,FALSE),"H",""))</f>
        <v/>
      </c>
      <c r="K38" s="1"/>
      <c r="L38" s="96">
        <f>VLOOKUP(G38,Lookup_Admin!A:D,4,FALSE)</f>
        <v>4</v>
      </c>
      <c r="M38" s="93" t="str">
        <f t="shared" si="7"/>
        <v>TBC</v>
      </c>
      <c r="N38" s="8"/>
    </row>
    <row r="39" spans="1:14" ht="45" x14ac:dyDescent="0.25">
      <c r="A39" s="32" t="str">
        <f t="shared" si="9"/>
        <v>TBC28</v>
      </c>
      <c r="B39" s="32" t="str">
        <f>CONCATENATE("H",(COUNTIF($M$8:M39,"H")))</f>
        <v>H0</v>
      </c>
      <c r="C39" s="32" t="str">
        <f>CONCATENATE("VH",(COUNTIF($M$8:M39,"VH")))</f>
        <v>VH0</v>
      </c>
      <c r="D39" s="32" t="str">
        <f>CONCATENATE("M",(COUNTIF($M$8:N39,"M")))</f>
        <v>M0</v>
      </c>
      <c r="E39" s="32" t="str">
        <f>CONCATENATE("L",(COUNTIF($M$8:N39,"L")))</f>
        <v>L0</v>
      </c>
      <c r="F39" s="32" t="str">
        <f>CONCATENATE("TBC",(COUNTIF($M$8:N39,"TBC")))</f>
        <v>TBC28</v>
      </c>
      <c r="G39" s="13" t="str">
        <f>Lookup_Admin!A31</f>
        <v>V12</v>
      </c>
      <c r="H39" s="12" t="str">
        <f>Lookup_Admin!F31</f>
        <v>If there are valves in the network which are normally closed, are there measures in place to control when and how they are operated?</v>
      </c>
      <c r="I39" s="70" t="str">
        <f t="shared" si="8"/>
        <v>TBC</v>
      </c>
      <c r="J39" s="14" t="str">
        <f>IF(I39="N/A","N/A",IF(I39=VLOOKUP(G39,Lookup_Admin!A:C,3,FALSE),"H",""))</f>
        <v/>
      </c>
      <c r="K39" s="1"/>
      <c r="L39" s="96">
        <f>VLOOKUP(G39,Lookup_Admin!A:D,4,FALSE)</f>
        <v>2</v>
      </c>
      <c r="M39" s="93" t="str">
        <f t="shared" si="7"/>
        <v>TBC</v>
      </c>
      <c r="N39" s="8"/>
    </row>
    <row r="40" spans="1:14" ht="30" x14ac:dyDescent="0.25">
      <c r="A40" s="32" t="str">
        <f t="shared" si="9"/>
        <v>TBC29</v>
      </c>
      <c r="B40" s="32" t="str">
        <f>CONCATENATE("H",(COUNTIF($M$8:M40,"H")))</f>
        <v>H0</v>
      </c>
      <c r="C40" s="32" t="str">
        <f>CONCATENATE("VH",(COUNTIF($M$8:M40,"VH")))</f>
        <v>VH0</v>
      </c>
      <c r="D40" s="32" t="str">
        <f>CONCATENATE("M",(COUNTIF($M$8:N40,"M")))</f>
        <v>M0</v>
      </c>
      <c r="E40" s="32" t="str">
        <f>CONCATENATE("L",(COUNTIF($M$8:N40,"L")))</f>
        <v>L0</v>
      </c>
      <c r="F40" s="32" t="str">
        <f>CONCATENATE("TBC",(COUNTIF($M$8:N40,"TBC")))</f>
        <v>TBC29</v>
      </c>
      <c r="G40" s="13" t="str">
        <f>Lookup_Admin!A32</f>
        <v>V13</v>
      </c>
      <c r="H40" s="12" t="str">
        <f>Lookup_Admin!F32</f>
        <v>Are there sections of pipework containing stagnant water?</v>
      </c>
      <c r="I40" s="70" t="str">
        <f t="shared" si="8"/>
        <v>TBC</v>
      </c>
      <c r="J40" s="14" t="str">
        <f>IF(I40="N/A","N/A",IF(I40=VLOOKUP(G40,Lookup_Admin!A:C,3,FALSE),"H",""))</f>
        <v/>
      </c>
      <c r="K40" s="1"/>
      <c r="L40" s="96">
        <f>VLOOKUP(G40,Lookup_Admin!A:D,4,FALSE)</f>
        <v>2</v>
      </c>
      <c r="M40" s="93" t="str">
        <f t="shared" si="7"/>
        <v>TBC</v>
      </c>
      <c r="N40" s="8"/>
    </row>
    <row r="41" spans="1:14" ht="30" x14ac:dyDescent="0.25">
      <c r="A41" s="32" t="str">
        <f t="shared" si="9"/>
        <v>TBC30</v>
      </c>
      <c r="B41" s="32" t="str">
        <f>CONCATENATE("H",(COUNTIF($M$8:M41,"H")))</f>
        <v>H0</v>
      </c>
      <c r="C41" s="32" t="str">
        <f>CONCATENATE("VH",(COUNTIF($M$8:M41,"VH")))</f>
        <v>VH0</v>
      </c>
      <c r="D41" s="32" t="str">
        <f>CONCATENATE("M",(COUNTIF($M$8:N41,"M")))</f>
        <v>M0</v>
      </c>
      <c r="E41" s="32" t="str">
        <f>CONCATENATE("L",(COUNTIF($M$8:N41,"L")))</f>
        <v>L0</v>
      </c>
      <c r="F41" s="32" t="str">
        <f>CONCATENATE("TBC",(COUNTIF($M$8:N41,"TBC")))</f>
        <v>TBC30</v>
      </c>
      <c r="G41" s="13" t="str">
        <f>Lookup_Admin!A33</f>
        <v>V14</v>
      </c>
      <c r="H41" s="12" t="str">
        <f>Lookup_Admin!F33</f>
        <v>Where there is copper pipework present, is it corroding?</v>
      </c>
      <c r="I41" s="70" t="str">
        <f t="shared" si="8"/>
        <v>TBC</v>
      </c>
      <c r="J41" s="14" t="str">
        <f>IF(I41="N/A","N/A",IF(I41=VLOOKUP(G41,Lookup_Admin!A:C,3,FALSE),"H",""))</f>
        <v/>
      </c>
      <c r="K41" s="1"/>
      <c r="L41" s="96">
        <f>VLOOKUP(G41,Lookup_Admin!A:D,4,FALSE)</f>
        <v>3</v>
      </c>
      <c r="M41" s="93" t="str">
        <f t="shared" si="7"/>
        <v>TBC</v>
      </c>
      <c r="N41" s="8"/>
    </row>
    <row r="42" spans="1:14" ht="45" x14ac:dyDescent="0.25">
      <c r="A42" s="32" t="str">
        <f t="shared" si="9"/>
        <v>TBC31</v>
      </c>
      <c r="B42" s="32" t="str">
        <f>CONCATENATE("H",(COUNTIF($M$8:M42,"H")))</f>
        <v>H0</v>
      </c>
      <c r="C42" s="32" t="str">
        <f>CONCATENATE("VH",(COUNTIF($M$8:M42,"VH")))</f>
        <v>VH0</v>
      </c>
      <c r="D42" s="32" t="str">
        <f>CONCATENATE("M",(COUNTIF($M$8:N42,"M")))</f>
        <v>M0</v>
      </c>
      <c r="E42" s="32" t="str">
        <f>CONCATENATE("L",(COUNTIF($M$8:N42,"L")))</f>
        <v>L0</v>
      </c>
      <c r="F42" s="32" t="str">
        <f>CONCATENATE("TBC",(COUNTIF($M$8:N42,"TBC")))</f>
        <v>TBC31</v>
      </c>
      <c r="G42" s="13" t="str">
        <f>Lookup_Admin!A34</f>
        <v>V15</v>
      </c>
      <c r="H42" s="12" t="str">
        <f>Lookup_Admin!F34</f>
        <v xml:space="preserve">Is there the potential for backflow from commercial premises, domestic premises, unauthorised connections, standpipes or unregulated supplies? </v>
      </c>
      <c r="I42" s="70" t="str">
        <f t="shared" si="8"/>
        <v>TBC</v>
      </c>
      <c r="J42" s="14" t="str">
        <f>IF(I42="N/A","N/A",IF(I42=VLOOKUP(G42,Lookup_Admin!A:C,3,FALSE),"H",""))</f>
        <v/>
      </c>
      <c r="K42" s="1"/>
      <c r="L42" s="96">
        <f>VLOOKUP(G42,Lookup_Admin!A:D,4,FALSE)</f>
        <v>5</v>
      </c>
      <c r="M42" s="93" t="str">
        <f t="shared" si="7"/>
        <v>TBC</v>
      </c>
      <c r="N42" s="8"/>
    </row>
    <row r="43" spans="1:14" x14ac:dyDescent="0.25">
      <c r="A43" s="32" t="str">
        <f t="shared" si="9"/>
        <v>TBC32</v>
      </c>
      <c r="B43" s="32" t="str">
        <f>CONCATENATE("H",(COUNTIF($M$8:M43,"H")))</f>
        <v>H0</v>
      </c>
      <c r="C43" s="32" t="str">
        <f>CONCATENATE("VH",(COUNTIF($M$8:M43,"VH")))</f>
        <v>VH0</v>
      </c>
      <c r="D43" s="32" t="str">
        <f>CONCATENATE("M",(COUNTIF($M$8:N43,"M")))</f>
        <v>M0</v>
      </c>
      <c r="E43" s="32" t="str">
        <f>CONCATENATE("L",(COUNTIF($M$8:N43,"L")))</f>
        <v>L0</v>
      </c>
      <c r="F43" s="32" t="str">
        <f>CONCATENATE("TBC",(COUNTIF($M$8:N43,"TBC")))</f>
        <v>TBC32</v>
      </c>
      <c r="G43" s="13" t="str">
        <f>Lookup_Admin!A35</f>
        <v>V16</v>
      </c>
      <c r="H43" s="12" t="str">
        <f>Lookup_Admin!F35</f>
        <v>Are lead pipes present in the supply?</v>
      </c>
      <c r="I43" s="70" t="str">
        <f t="shared" si="8"/>
        <v>TBC</v>
      </c>
      <c r="J43" s="14" t="str">
        <f>IF(I43="N/A","N/A",IF(I43=VLOOKUP(G43,Lookup_Admin!A:C,3,FALSE),"H",""))</f>
        <v/>
      </c>
      <c r="K43" s="1"/>
      <c r="L43" s="96">
        <f>VLOOKUP(G43,Lookup_Admin!A:D,4,FALSE)</f>
        <v>4</v>
      </c>
      <c r="M43" s="93" t="str">
        <f t="shared" si="7"/>
        <v>TBC</v>
      </c>
      <c r="N43" s="8"/>
    </row>
    <row r="44" spans="1:14" ht="45" x14ac:dyDescent="0.25">
      <c r="A44" s="32" t="str">
        <f t="shared" si="9"/>
        <v>TBC33</v>
      </c>
      <c r="B44" s="32" t="str">
        <f>CONCATENATE("H",(COUNTIF($M$8:M44,"H")))</f>
        <v>H0</v>
      </c>
      <c r="C44" s="32" t="str">
        <f>CONCATENATE("VH",(COUNTIF($M$8:M44,"VH")))</f>
        <v>VH0</v>
      </c>
      <c r="D44" s="32" t="str">
        <f>CONCATENATE("M",(COUNTIF($M$8:N44,"M")))</f>
        <v>M0</v>
      </c>
      <c r="E44" s="32" t="str">
        <f>CONCATENATE("L",(COUNTIF($M$8:N44,"L")))</f>
        <v>L0</v>
      </c>
      <c r="F44" s="32" t="str">
        <f>CONCATENATE("TBC",(COUNTIF($M$8:N44,"TBC")))</f>
        <v>TBC33</v>
      </c>
      <c r="G44" s="13" t="str">
        <f>Lookup_Admin!A36</f>
        <v>V17</v>
      </c>
      <c r="H44" s="12" t="str">
        <f>Lookup_Admin!F36</f>
        <v>Do all junctions in the supply network, particularly animal watering systems and standpipes, have backflow protection?</v>
      </c>
      <c r="I44" s="70" t="str">
        <f t="shared" si="8"/>
        <v>TBC</v>
      </c>
      <c r="J44" s="14" t="str">
        <f>IF(I44="N/A","N/A",IF(I44=VLOOKUP(G44,Lookup_Admin!A:C,3,FALSE),"H",""))</f>
        <v/>
      </c>
      <c r="K44" s="1"/>
      <c r="L44" s="96">
        <f>VLOOKUP(G44,Lookup_Admin!A:D,4,FALSE)</f>
        <v>5</v>
      </c>
      <c r="M44" s="93" t="str">
        <f t="shared" si="7"/>
        <v>TBC</v>
      </c>
      <c r="N44" s="8"/>
    </row>
    <row r="45" spans="1:14" ht="45" x14ac:dyDescent="0.25">
      <c r="A45" s="32" t="str">
        <f t="shared" si="9"/>
        <v>TBC34</v>
      </c>
      <c r="B45" s="32" t="str">
        <f>CONCATENATE("H",(COUNTIF($M$8:M45,"H")))</f>
        <v>H0</v>
      </c>
      <c r="C45" s="32" t="str">
        <f>CONCATENATE("VH",(COUNTIF($M$8:M45,"VH")))</f>
        <v>VH0</v>
      </c>
      <c r="D45" s="32" t="str">
        <f>CONCATENATE("M",(COUNTIF($M$8:N45,"M")))</f>
        <v>M0</v>
      </c>
      <c r="E45" s="32" t="str">
        <f>CONCATENATE("L",(COUNTIF($M$8:N45,"L")))</f>
        <v>L0</v>
      </c>
      <c r="F45" s="32" t="str">
        <f>CONCATENATE("TBC",(COUNTIF($M$8:N45,"TBC")))</f>
        <v>TBC34</v>
      </c>
      <c r="G45" s="13" t="str">
        <f>Lookup_Admin!A37</f>
        <v>V18</v>
      </c>
      <c r="H45" s="12" t="str">
        <f>Lookup_Admin!F37</f>
        <v>Are there any known or potential cross-connections (between different sources, greywater systems, sewage pipes or other waste pipes)?</v>
      </c>
      <c r="I45" s="70" t="str">
        <f t="shared" si="8"/>
        <v>TBC</v>
      </c>
      <c r="J45" s="14" t="str">
        <f>IF(I45="N/A","N/A",IF(I45=VLOOKUP(G45,Lookup_Admin!A:C,3,FALSE),"H",""))</f>
        <v/>
      </c>
      <c r="K45" s="1"/>
      <c r="L45" s="96">
        <f>VLOOKUP(G45,Lookup_Admin!A:D,4,FALSE)</f>
        <v>5</v>
      </c>
      <c r="M45" s="93" t="str">
        <f t="shared" si="7"/>
        <v>TBC</v>
      </c>
      <c r="N45" s="8"/>
    </row>
    <row r="46" spans="1:14" ht="60" x14ac:dyDescent="0.25">
      <c r="A46" s="32" t="str">
        <f t="shared" si="9"/>
        <v>TBC35</v>
      </c>
      <c r="B46" s="32" t="str">
        <f>CONCATENATE("H",(COUNTIF($M$8:M46,"H")))</f>
        <v>H0</v>
      </c>
      <c r="C46" s="32" t="str">
        <f>CONCATENATE("VH",(COUNTIF($M$8:M46,"VH")))</f>
        <v>VH0</v>
      </c>
      <c r="D46" s="32" t="str">
        <f>CONCATENATE("M",(COUNTIF($M$8:N46,"M")))</f>
        <v>M0</v>
      </c>
      <c r="E46" s="32" t="str">
        <f>CONCATENATE("L",(COUNTIF($M$8:N46,"L")))</f>
        <v>L0</v>
      </c>
      <c r="F46" s="32" t="str">
        <f>CONCATENATE("TBC",(COUNTIF($M$8:N46,"TBC")))</f>
        <v>TBC35</v>
      </c>
      <c r="G46" s="13" t="str">
        <f>Lookup_Admin!A38</f>
        <v>V19</v>
      </c>
      <c r="H46" s="12" t="str">
        <f>Lookup_Admin!F38</f>
        <v>Have there been complaints or reports of water quality problems (e.g. taste, odours or reports of any aquatic animals (freshwater shrimp, louse or worms)?</v>
      </c>
      <c r="I46" s="70" t="str">
        <f t="shared" si="8"/>
        <v>TBC</v>
      </c>
      <c r="J46" s="14" t="str">
        <f>IF(I46="N/A","N/A",IF(I46=VLOOKUP(G46,Lookup_Admin!A:C,3,FALSE),"H",""))</f>
        <v/>
      </c>
      <c r="K46" s="1"/>
      <c r="L46" s="96">
        <f>VLOOKUP(G46,Lookup_Admin!A:D,4,FALSE)</f>
        <v>3</v>
      </c>
      <c r="M46" s="93" t="str">
        <f t="shared" si="7"/>
        <v>TBC</v>
      </c>
      <c r="N46" s="8"/>
    </row>
    <row r="47" spans="1:14" x14ac:dyDescent="0.25">
      <c r="A47" s="32" t="str">
        <f t="shared" si="9"/>
        <v>TBC36</v>
      </c>
      <c r="B47" s="32" t="str">
        <f>CONCATENATE("H",(COUNTIF($M$8:M47,"H")))</f>
        <v>H0</v>
      </c>
      <c r="C47" s="32" t="str">
        <f>CONCATENATE("VH",(COUNTIF($M$8:M47,"VH")))</f>
        <v>VH0</v>
      </c>
      <c r="D47" s="32" t="str">
        <f>CONCATENATE("M",(COUNTIF($M$8:N47,"M")))</f>
        <v>M0</v>
      </c>
      <c r="E47" s="32" t="str">
        <f>CONCATENATE("L",(COUNTIF($M$8:N47,"L")))</f>
        <v>L0</v>
      </c>
      <c r="F47" s="32" t="str">
        <f>CONCATENATE("TBC",(COUNTIF($M$8:N47,"TBC")))</f>
        <v>TBC36</v>
      </c>
      <c r="G47" s="13" t="str">
        <f>Lookup_Admin!A39</f>
        <v>V20</v>
      </c>
      <c r="H47" s="62"/>
      <c r="I47" s="150" t="s">
        <v>158</v>
      </c>
      <c r="J47" s="161" t="str">
        <f>IF(I47="N/A","N/A",IF(I47=VLOOKUP(G47,Lookup_Admin!A:C,3,FALSE),"H",""))</f>
        <v/>
      </c>
      <c r="K47" s="150"/>
      <c r="L47" s="150"/>
      <c r="M47" s="93" t="str">
        <f t="shared" si="7"/>
        <v>TBC</v>
      </c>
      <c r="N47" s="8"/>
    </row>
    <row r="48" spans="1:14" x14ac:dyDescent="0.25">
      <c r="A48" s="32" t="str">
        <f t="shared" si="9"/>
        <v>TBC37</v>
      </c>
      <c r="B48" s="32" t="str">
        <f>CONCATENATE("H",(COUNTIF($M$8:M48,"H")))</f>
        <v>H0</v>
      </c>
      <c r="C48" s="32" t="str">
        <f>CONCATENATE("VH",(COUNTIF($M$8:M48,"VH")))</f>
        <v>VH0</v>
      </c>
      <c r="D48" s="32" t="str">
        <f>CONCATENATE("M",(COUNTIF($M$8:N48,"M")))</f>
        <v>M0</v>
      </c>
      <c r="E48" s="32" t="str">
        <f>CONCATENATE("L",(COUNTIF($M$8:N48,"L")))</f>
        <v>L0</v>
      </c>
      <c r="F48" s="32" t="str">
        <f>CONCATENATE("TBC",(COUNTIF($M$8:N48,"TBC")))</f>
        <v>TBC37</v>
      </c>
      <c r="G48" s="13" t="str">
        <f>Lookup_Admin!A40</f>
        <v>V21</v>
      </c>
      <c r="H48" s="62"/>
      <c r="I48" s="150" t="s">
        <v>158</v>
      </c>
      <c r="J48" s="161" t="str">
        <f>IF(I48="N/A","N/A",IF(I48=VLOOKUP(G48,Lookup_Admin!A:C,3,FALSE),"H",""))</f>
        <v/>
      </c>
      <c r="K48" s="150"/>
      <c r="L48" s="150"/>
      <c r="M48" s="93" t="str">
        <f t="shared" si="7"/>
        <v>TBC</v>
      </c>
      <c r="N48" s="8"/>
    </row>
    <row r="49" spans="1:21" x14ac:dyDescent="0.25">
      <c r="A49" s="32" t="str">
        <f t="shared" si="9"/>
        <v>TBC38</v>
      </c>
      <c r="B49" s="32" t="str">
        <f>CONCATENATE("H",(COUNTIF($M$8:M49,"H")))</f>
        <v>H0</v>
      </c>
      <c r="C49" s="32" t="str">
        <f>CONCATENATE("VH",(COUNTIF($M$8:M49,"VH")))</f>
        <v>VH0</v>
      </c>
      <c r="D49" s="32" t="str">
        <f>CONCATENATE("M",(COUNTIF($M$8:N49,"M")))</f>
        <v>M0</v>
      </c>
      <c r="E49" s="32" t="str">
        <f>CONCATENATE("L",(COUNTIF($M$8:N49,"L")))</f>
        <v>L0</v>
      </c>
      <c r="F49" s="32" t="str">
        <f>CONCATENATE("TBC",(COUNTIF($M$8:N49,"TBC")))</f>
        <v>TBC38</v>
      </c>
      <c r="G49" s="13" t="str">
        <f>Lookup_Admin!A41</f>
        <v>V22</v>
      </c>
      <c r="H49" s="62"/>
      <c r="I49" s="150" t="s">
        <v>158</v>
      </c>
      <c r="J49" s="161" t="str">
        <f>IF(I49="N/A","N/A",IF(I49=VLOOKUP(G49,Lookup_Admin!A:C,3,FALSE),"H",""))</f>
        <v/>
      </c>
      <c r="K49" s="150"/>
      <c r="L49" s="150"/>
      <c r="M49" s="93" t="str">
        <f t="shared" si="7"/>
        <v>TBC</v>
      </c>
      <c r="N49" s="8"/>
    </row>
    <row r="50" spans="1:21" s="17" customFormat="1" x14ac:dyDescent="0.25">
      <c r="A50" s="32" t="b">
        <f t="shared" si="9"/>
        <v>0</v>
      </c>
      <c r="B50" s="32" t="str">
        <f>CONCATENATE("H",(COUNTIF($M$8:M50,"H")))</f>
        <v>H0</v>
      </c>
      <c r="C50" s="32" t="str">
        <f>CONCATENATE("VH",(COUNTIF($M$8:M50,"VH")))</f>
        <v>VH0</v>
      </c>
      <c r="D50" s="32" t="str">
        <f>CONCATENATE("M",(COUNTIF($M$8:N50,"M")))</f>
        <v>M0</v>
      </c>
      <c r="E50" s="32" t="str">
        <f>CONCATENATE("L",(COUNTIF($M$8:N50,"L")))</f>
        <v>L0</v>
      </c>
      <c r="F50" s="32" t="str">
        <f>CONCATENATE("TBC",(COUNTIF($M$8:N50,"TBC")))</f>
        <v>TBC38</v>
      </c>
      <c r="G50" s="95"/>
      <c r="H50" s="100"/>
      <c r="I50" s="94"/>
      <c r="J50" s="14" t="e">
        <f>IF(I50="N/A","N/A",IF(I50=VLOOKUP(G50,Lookup_Admin!A:C,3,FALSE),"H",""))</f>
        <v>#N/A</v>
      </c>
      <c r="K50" s="95"/>
      <c r="L50" s="95"/>
      <c r="M50" s="93"/>
      <c r="N50" s="100"/>
      <c r="P50" s="60"/>
      <c r="Q50" s="60"/>
      <c r="R50" s="60"/>
      <c r="S50" s="60"/>
      <c r="T50" s="60"/>
      <c r="U50" s="60"/>
    </row>
    <row r="51" spans="1:21" s="17" customFormat="1" ht="30.75" customHeight="1" x14ac:dyDescent="0.25">
      <c r="A51" s="32" t="b">
        <f t="shared" si="9"/>
        <v>0</v>
      </c>
      <c r="B51" s="32" t="str">
        <f>CONCATENATE("H",(COUNTIF($M$8:M51,"H")))</f>
        <v>H0</v>
      </c>
      <c r="C51" s="32" t="str">
        <f>CONCATENATE("VH",(COUNTIF($M$8:M51,"VH")))</f>
        <v>VH0</v>
      </c>
      <c r="D51" s="32" t="str">
        <f>CONCATENATE("M",(COUNTIF($M$8:N51,"M")))</f>
        <v>M0</v>
      </c>
      <c r="E51" s="32" t="str">
        <f>CONCATENATE("L",(COUNTIF($M$8:N51,"L")))</f>
        <v>L0</v>
      </c>
      <c r="F51" s="32" t="str">
        <f>CONCATENATE("TBC",(COUNTIF($M$8:N51,"TBC")))</f>
        <v>TBC38</v>
      </c>
      <c r="G51" s="220" t="str">
        <f>Lookup_Admin!A42</f>
        <v>Section W - DISTRIBUTION: Storage of treated water in the distribution network (including private distribution systems)</v>
      </c>
      <c r="H51" s="221"/>
      <c r="I51" s="71"/>
      <c r="J51" s="14" t="str">
        <f>IF(I51="N/A","N/A",IF(I51=VLOOKUP(G51,Lookup_Admin!A:C,3,FALSE),"H",""))</f>
        <v>H</v>
      </c>
      <c r="K51" s="95"/>
      <c r="L51" s="95"/>
      <c r="M51" s="93"/>
      <c r="N51" s="100"/>
      <c r="P51" s="60"/>
      <c r="Q51" s="60"/>
      <c r="R51" s="60"/>
      <c r="S51" s="60"/>
      <c r="T51" s="60"/>
      <c r="U51" s="60"/>
    </row>
    <row r="52" spans="1:21" ht="45" x14ac:dyDescent="0.25">
      <c r="A52" s="32" t="str">
        <f t="shared" si="9"/>
        <v>TBC39</v>
      </c>
      <c r="B52" s="32" t="str">
        <f>CONCATENATE("H",(COUNTIF($M$8:M52,"H")))</f>
        <v>H0</v>
      </c>
      <c r="C52" s="32" t="str">
        <f>CONCATENATE("VH",(COUNTIF($M$8:M52,"VH")))</f>
        <v>VH0</v>
      </c>
      <c r="D52" s="32" t="str">
        <f>CONCATENATE("M",(COUNTIF($M$8:N52,"M")))</f>
        <v>M0</v>
      </c>
      <c r="E52" s="32" t="str">
        <f>CONCATENATE("L",(COUNTIF($M$8:N52,"L")))</f>
        <v>L0</v>
      </c>
      <c r="F52" s="32" t="str">
        <f>CONCATENATE("TBC",(COUNTIF($M$8:N52,"TBC")))</f>
        <v>TBC39</v>
      </c>
      <c r="G52" s="13" t="str">
        <f>Lookup_Admin!A43</f>
        <v>W1</v>
      </c>
      <c r="H52" s="12" t="str">
        <f>Lookup_Admin!F43</f>
        <v>Are all treated water reservoirs covered appropriately e.g. No risk of ingress and/or constructed of suitable material?</v>
      </c>
      <c r="I52" s="150" t="str">
        <f>IF($I$51="N/A","N/A","TBC")</f>
        <v>TBC</v>
      </c>
      <c r="J52" s="14" t="str">
        <f>IF(I52="N/A","N/A",IF(I52=VLOOKUP(G52,Lookup_Admin!A:C,3,FALSE),"H",""))</f>
        <v/>
      </c>
      <c r="K52" s="150"/>
      <c r="L52" s="96">
        <f>VLOOKUP(G52,Lookup_Admin!A:D,4,FALSE)</f>
        <v>4</v>
      </c>
      <c r="M52" s="93" t="str">
        <f t="shared" si="7"/>
        <v>TBC</v>
      </c>
      <c r="N52" s="8"/>
    </row>
    <row r="53" spans="1:21" ht="45" x14ac:dyDescent="0.25">
      <c r="A53" s="32" t="str">
        <f t="shared" si="9"/>
        <v>TBC40</v>
      </c>
      <c r="B53" s="32" t="str">
        <f>CONCATENATE("H",(COUNTIF($M$8:M53,"H")))</f>
        <v>H0</v>
      </c>
      <c r="C53" s="32" t="str">
        <f>CONCATENATE("VH",(COUNTIF($M$8:M53,"VH")))</f>
        <v>VH0</v>
      </c>
      <c r="D53" s="32" t="str">
        <f>CONCATENATE("M",(COUNTIF($M$8:N53,"M")))</f>
        <v>M0</v>
      </c>
      <c r="E53" s="32" t="str">
        <f>CONCATENATE("L",(COUNTIF($M$8:N53,"L")))</f>
        <v>L0</v>
      </c>
      <c r="F53" s="32" t="str">
        <f>CONCATENATE("TBC",(COUNTIF($M$8:N53,"TBC")))</f>
        <v>TBC40</v>
      </c>
      <c r="G53" s="13" t="str">
        <f>Lookup_Admin!A44</f>
        <v>W2</v>
      </c>
      <c r="H53" s="12" t="str">
        <f>Lookup_Admin!F44</f>
        <v>Are all treated water reservoirs of sufficient structural integrity to prevent ingress of contamination, including covers?</v>
      </c>
      <c r="I53" s="150" t="str">
        <f t="shared" ref="I53:I60" si="10">IF($I$51="N/A","N/A","TBC")</f>
        <v>TBC</v>
      </c>
      <c r="J53" s="14" t="str">
        <f>IF(I53="N/A","N/A",IF(I53=VLOOKUP(G53,Lookup_Admin!A:C,3,FALSE),"H",""))</f>
        <v/>
      </c>
      <c r="K53" s="150"/>
      <c r="L53" s="96">
        <f>VLOOKUP(G53,Lookup_Admin!A:D,4,FALSE)</f>
        <v>4</v>
      </c>
      <c r="M53" s="93" t="str">
        <f t="shared" si="7"/>
        <v>TBC</v>
      </c>
      <c r="N53" s="8"/>
    </row>
    <row r="54" spans="1:21" ht="30" x14ac:dyDescent="0.25">
      <c r="A54" s="32" t="str">
        <f t="shared" si="9"/>
        <v>TBC41</v>
      </c>
      <c r="B54" s="32" t="str">
        <f>CONCATENATE("H",(COUNTIF($M$8:M54,"H")))</f>
        <v>H0</v>
      </c>
      <c r="C54" s="32" t="str">
        <f>CONCATENATE("VH",(COUNTIF($M$8:M54,"VH")))</f>
        <v>VH0</v>
      </c>
      <c r="D54" s="32" t="str">
        <f>CONCATENATE("M",(COUNTIF($M$8:N54,"M")))</f>
        <v>M0</v>
      </c>
      <c r="E54" s="32" t="str">
        <f>CONCATENATE("L",(COUNTIF($M$8:N54,"L")))</f>
        <v>L0</v>
      </c>
      <c r="F54" s="32" t="str">
        <f>CONCATENATE("TBC",(COUNTIF($M$8:N54,"TBC")))</f>
        <v>TBC41</v>
      </c>
      <c r="G54" s="13" t="str">
        <f>Lookup_Admin!A45</f>
        <v>W3</v>
      </c>
      <c r="H54" s="12" t="str">
        <f>Lookup_Admin!F45</f>
        <v>Is the integrity of the reservoir suitably robust against damage by weather or animals?</v>
      </c>
      <c r="I54" s="150" t="str">
        <f t="shared" si="10"/>
        <v>TBC</v>
      </c>
      <c r="J54" s="14" t="str">
        <f>IF(I54="N/A","N/A",IF(I54=VLOOKUP(G54,Lookup_Admin!A:C,3,FALSE),"H",""))</f>
        <v/>
      </c>
      <c r="K54" s="150"/>
      <c r="L54" s="96">
        <f>VLOOKUP(G54,Lookup_Admin!A:D,4,FALSE)</f>
        <v>4</v>
      </c>
      <c r="M54" s="93" t="str">
        <f t="shared" si="7"/>
        <v>TBC</v>
      </c>
      <c r="N54" s="8"/>
    </row>
    <row r="55" spans="1:21" ht="30" x14ac:dyDescent="0.25">
      <c r="A55" s="32" t="str">
        <f t="shared" si="9"/>
        <v>TBC42</v>
      </c>
      <c r="B55" s="32" t="str">
        <f>CONCATENATE("H",(COUNTIF($M$8:M55,"H")))</f>
        <v>H0</v>
      </c>
      <c r="C55" s="32" t="str">
        <f>CONCATENATE("VH",(COUNTIF($M$8:M55,"VH")))</f>
        <v>VH0</v>
      </c>
      <c r="D55" s="32" t="str">
        <f>CONCATENATE("M",(COUNTIF($M$8:N55,"M")))</f>
        <v>M0</v>
      </c>
      <c r="E55" s="32" t="str">
        <f>CONCATENATE("L",(COUNTIF($M$8:N55,"L")))</f>
        <v>L0</v>
      </c>
      <c r="F55" s="32" t="str">
        <f>CONCATENATE("TBC",(COUNTIF($M$8:N55,"TBC")))</f>
        <v>TBC42</v>
      </c>
      <c r="G55" s="13" t="str">
        <f>Lookup_Admin!A46</f>
        <v>W4</v>
      </c>
      <c r="H55" s="12" t="str">
        <f>Lookup_Admin!F46</f>
        <v>Are there any waste water pipes, or waste water storage tanks adjacent to the tanks/reservoirs?</v>
      </c>
      <c r="I55" s="150" t="str">
        <f t="shared" si="10"/>
        <v>TBC</v>
      </c>
      <c r="J55" s="14" t="str">
        <f>IF(I55="N/A","N/A",IF(I55=VLOOKUP(G55,Lookup_Admin!A:C,3,FALSE),"H",""))</f>
        <v/>
      </c>
      <c r="K55" s="150"/>
      <c r="L55" s="96">
        <f>VLOOKUP(G55,Lookup_Admin!A:D,4,FALSE)</f>
        <v>4</v>
      </c>
      <c r="M55" s="93" t="str">
        <f t="shared" si="7"/>
        <v>TBC</v>
      </c>
      <c r="N55" s="8"/>
    </row>
    <row r="56" spans="1:21" ht="30" x14ac:dyDescent="0.25">
      <c r="A56" s="32" t="str">
        <f t="shared" si="9"/>
        <v>TBC43</v>
      </c>
      <c r="B56" s="32" t="str">
        <f>CONCATENATE("H",(COUNTIF($M$8:M56,"H")))</f>
        <v>H0</v>
      </c>
      <c r="C56" s="32" t="str">
        <f>CONCATENATE("VH",(COUNTIF($M$8:M56,"VH")))</f>
        <v>VH0</v>
      </c>
      <c r="D56" s="32" t="str">
        <f>CONCATENATE("M",(COUNTIF($M$8:N56,"M")))</f>
        <v>M0</v>
      </c>
      <c r="E56" s="32" t="str">
        <f>CONCATENATE("L",(COUNTIF($M$8:N56,"L")))</f>
        <v>L0</v>
      </c>
      <c r="F56" s="32" t="str">
        <f>CONCATENATE("TBC",(COUNTIF($M$8:N56,"TBC")))</f>
        <v>TBC43</v>
      </c>
      <c r="G56" s="13" t="str">
        <f>Lookup_Admin!A47</f>
        <v>W5</v>
      </c>
      <c r="H56" s="12" t="str">
        <f>Lookup_Admin!F47</f>
        <v>Are there any unprotected or inadequately protected access covers and/or vents?</v>
      </c>
      <c r="I56" s="150" t="str">
        <f t="shared" si="10"/>
        <v>TBC</v>
      </c>
      <c r="J56" s="14" t="str">
        <f>IF(I56="N/A","N/A",IF(I56=VLOOKUP(G56,Lookup_Admin!A:C,3,FALSE),"H",""))</f>
        <v/>
      </c>
      <c r="K56" s="150"/>
      <c r="L56" s="96">
        <f>VLOOKUP(G56,Lookup_Admin!A:D,4,FALSE)</f>
        <v>4</v>
      </c>
      <c r="M56" s="93" t="str">
        <f t="shared" si="7"/>
        <v>TBC</v>
      </c>
      <c r="N56" s="8"/>
    </row>
    <row r="57" spans="1:21" ht="60" x14ac:dyDescent="0.25">
      <c r="A57" s="32" t="str">
        <f t="shared" si="9"/>
        <v>TBC44</v>
      </c>
      <c r="B57" s="32" t="str">
        <f>CONCATENATE("H",(COUNTIF($M$8:M57,"H")))</f>
        <v>H0</v>
      </c>
      <c r="C57" s="32" t="str">
        <f>CONCATENATE("VH",(COUNTIF($M$8:M57,"VH")))</f>
        <v>VH0</v>
      </c>
      <c r="D57" s="32" t="str">
        <f>CONCATENATE("M",(COUNTIF($M$8:N57,"M")))</f>
        <v>M0</v>
      </c>
      <c r="E57" s="32" t="str">
        <f>CONCATENATE("L",(COUNTIF($M$8:N57,"L")))</f>
        <v>L0</v>
      </c>
      <c r="F57" s="32" t="str">
        <f>CONCATENATE("TBC",(COUNTIF($M$8:N57,"TBC")))</f>
        <v>TBC44</v>
      </c>
      <c r="G57" s="13" t="str">
        <f>Lookup_Admin!A48</f>
        <v>W6</v>
      </c>
      <c r="H57" s="12" t="str">
        <f>Lookup_Admin!F48</f>
        <v>Are any treated water reservoirs adequately protected against solar heat gain, vandalism (deliberate contamination of treated water and unauthorised access)?</v>
      </c>
      <c r="I57" s="150" t="str">
        <f t="shared" si="10"/>
        <v>TBC</v>
      </c>
      <c r="J57" s="14" t="str">
        <f>IF(I57="N/A","N/A",IF(I57=VLOOKUP(G57,Lookup_Admin!A:C,3,FALSE),"H",""))</f>
        <v/>
      </c>
      <c r="K57" s="150"/>
      <c r="L57" s="96">
        <f>VLOOKUP(G57,Lookup_Admin!A:D,4,FALSE)</f>
        <v>4</v>
      </c>
      <c r="M57" s="93" t="str">
        <f t="shared" si="7"/>
        <v>TBC</v>
      </c>
      <c r="N57" s="8"/>
    </row>
    <row r="58" spans="1:21" ht="30" x14ac:dyDescent="0.25">
      <c r="A58" s="32" t="str">
        <f t="shared" si="9"/>
        <v>TBC45</v>
      </c>
      <c r="B58" s="32" t="str">
        <f>CONCATENATE("H",(COUNTIF($M$8:M58,"H")))</f>
        <v>H0</v>
      </c>
      <c r="C58" s="32" t="str">
        <f>CONCATENATE("VH",(COUNTIF($M$8:M58,"VH")))</f>
        <v>VH0</v>
      </c>
      <c r="D58" s="32" t="str">
        <f>CONCATENATE("M",(COUNTIF($M$8:N58,"M")))</f>
        <v>M0</v>
      </c>
      <c r="E58" s="32" t="str">
        <f>CONCATENATE("L",(COUNTIF($M$8:N58,"L")))</f>
        <v>L0</v>
      </c>
      <c r="F58" s="32" t="str">
        <f>CONCATENATE("TBC",(COUNTIF($M$8:N58,"TBC")))</f>
        <v>TBC45</v>
      </c>
      <c r="G58" s="13" t="str">
        <f>Lookup_Admin!A49</f>
        <v>W7</v>
      </c>
      <c r="H58" s="12" t="str">
        <f>Lookup_Admin!F49</f>
        <v>Is there a stock-proof fence around any inspection chambers?</v>
      </c>
      <c r="I58" s="150" t="str">
        <f t="shared" si="10"/>
        <v>TBC</v>
      </c>
      <c r="J58" s="14" t="str">
        <f>IF(I58="N/A","N/A",IF(I58=VLOOKUP(G58,Lookup_Admin!A:C,3,FALSE),"H",""))</f>
        <v/>
      </c>
      <c r="K58" s="150"/>
      <c r="L58" s="96">
        <f>VLOOKUP(G58,Lookup_Admin!A:D,4,FALSE)</f>
        <v>4</v>
      </c>
      <c r="M58" s="93" t="str">
        <f t="shared" si="7"/>
        <v>TBC</v>
      </c>
      <c r="N58" s="8"/>
    </row>
    <row r="59" spans="1:21" ht="30" x14ac:dyDescent="0.25">
      <c r="A59" s="32" t="str">
        <f t="shared" si="9"/>
        <v>TBC46</v>
      </c>
      <c r="B59" s="32" t="str">
        <f>CONCATENATE("H",(COUNTIF($M$8:M59,"H")))</f>
        <v>H0</v>
      </c>
      <c r="C59" s="32" t="str">
        <f>CONCATENATE("VH",(COUNTIF($M$8:M59,"VH")))</f>
        <v>VH0</v>
      </c>
      <c r="D59" s="32" t="str">
        <f>CONCATENATE("M",(COUNTIF($M$8:N59,"M")))</f>
        <v>M0</v>
      </c>
      <c r="E59" s="32" t="str">
        <f>CONCATENATE("L",(COUNTIF($M$8:N59,"L")))</f>
        <v>L0</v>
      </c>
      <c r="F59" s="32" t="str">
        <f>CONCATENATE("TBC",(COUNTIF($M$8:N59,"TBC")))</f>
        <v>TBC46</v>
      </c>
      <c r="G59" s="13" t="str">
        <f>Lookup_Admin!A50</f>
        <v>W8</v>
      </c>
      <c r="H59" s="12" t="str">
        <f>Lookup_Admin!F50</f>
        <v>Are the reservoirs regularly maintained and cleaned with appropriate records?</v>
      </c>
      <c r="I59" s="150" t="str">
        <f t="shared" si="10"/>
        <v>TBC</v>
      </c>
      <c r="J59" s="14" t="str">
        <f>IF(I59="N/A","N/A",IF(I59=VLOOKUP(G59,Lookup_Admin!A:C,3,FALSE),"H",""))</f>
        <v/>
      </c>
      <c r="K59" s="150"/>
      <c r="L59" s="96">
        <f>VLOOKUP(G59,Lookup_Admin!A:D,4,FALSE)</f>
        <v>4</v>
      </c>
      <c r="M59" s="93" t="str">
        <f t="shared" si="7"/>
        <v>TBC</v>
      </c>
      <c r="N59" s="8"/>
    </row>
    <row r="60" spans="1:21" ht="30" x14ac:dyDescent="0.25">
      <c r="A60" s="32" t="str">
        <f t="shared" si="9"/>
        <v>TBC47</v>
      </c>
      <c r="B60" s="32" t="str">
        <f>CONCATENATE("H",(COUNTIF($M$8:M60,"H")))</f>
        <v>H0</v>
      </c>
      <c r="C60" s="32" t="str">
        <f>CONCATENATE("VH",(COUNTIF($M$8:M60,"VH")))</f>
        <v>VH0</v>
      </c>
      <c r="D60" s="32" t="str">
        <f>CONCATENATE("M",(COUNTIF($M$8:N60,"M")))</f>
        <v>M0</v>
      </c>
      <c r="E60" s="32" t="str">
        <f>CONCATENATE("L",(COUNTIF($M$8:N60,"L")))</f>
        <v>L0</v>
      </c>
      <c r="F60" s="32" t="str">
        <f>CONCATENATE("TBC",(COUNTIF($M$8:N60,"TBC")))</f>
        <v>TBC47</v>
      </c>
      <c r="G60" s="13" t="str">
        <f>Lookup_Admin!A51</f>
        <v>W9</v>
      </c>
      <c r="H60" s="12" t="str">
        <f>Lookup_Admin!F51</f>
        <v>Is there a regular turn over of water, such that the capacity of the storage vessel matches demand?</v>
      </c>
      <c r="I60" s="150" t="str">
        <f t="shared" si="10"/>
        <v>TBC</v>
      </c>
      <c r="J60" s="14" t="str">
        <f>IF(I60="N/A","N/A",IF(I60=VLOOKUP(G60,Lookup_Admin!A:C,3,FALSE),"H",""))</f>
        <v/>
      </c>
      <c r="K60" s="150"/>
      <c r="L60" s="96">
        <f>VLOOKUP(G60,Lookup_Admin!A:D,4,FALSE)</f>
        <v>3</v>
      </c>
      <c r="M60" s="93" t="str">
        <f t="shared" si="7"/>
        <v>TBC</v>
      </c>
      <c r="N60" s="8"/>
    </row>
    <row r="61" spans="1:21" x14ac:dyDescent="0.25">
      <c r="A61" s="32" t="str">
        <f t="shared" si="9"/>
        <v>TBC48</v>
      </c>
      <c r="B61" s="32" t="str">
        <f>CONCATENATE("H",(COUNTIF($M$8:M61,"H")))</f>
        <v>H0</v>
      </c>
      <c r="C61" s="32" t="str">
        <f>CONCATENATE("VH",(COUNTIF($M$8:M61,"VH")))</f>
        <v>VH0</v>
      </c>
      <c r="D61" s="32" t="str">
        <f>CONCATENATE("M",(COUNTIF($M$8:N61,"M")))</f>
        <v>M0</v>
      </c>
      <c r="E61" s="32" t="str">
        <f>CONCATENATE("L",(COUNTIF($M$8:N61,"L")))</f>
        <v>L0</v>
      </c>
      <c r="F61" s="32" t="str">
        <f>CONCATENATE("TBC",(COUNTIF($M$8:N61,"TBC")))</f>
        <v>TBC48</v>
      </c>
      <c r="G61" s="13" t="str">
        <f>Lookup_Admin!A52</f>
        <v>W10</v>
      </c>
      <c r="H61" s="62"/>
      <c r="I61" s="150" t="s">
        <v>158</v>
      </c>
      <c r="J61" s="161" t="str">
        <f>IF(I61="N/A","N/A",IF(I61=VLOOKUP(G61,Lookup_Admin!A:C,3,FALSE),"H",""))</f>
        <v/>
      </c>
      <c r="K61" s="150"/>
      <c r="L61" s="150"/>
      <c r="M61" s="93" t="str">
        <f t="shared" si="7"/>
        <v>TBC</v>
      </c>
      <c r="N61" s="8"/>
    </row>
    <row r="62" spans="1:21" x14ac:dyDescent="0.25">
      <c r="A62" s="32" t="str">
        <f t="shared" si="9"/>
        <v>TBC49</v>
      </c>
      <c r="B62" s="32" t="str">
        <f>CONCATENATE("H",(COUNTIF($M$8:M62,"H")))</f>
        <v>H0</v>
      </c>
      <c r="C62" s="32" t="str">
        <f>CONCATENATE("VH",(COUNTIF($M$8:M62,"VH")))</f>
        <v>VH0</v>
      </c>
      <c r="D62" s="32" t="str">
        <f>CONCATENATE("M",(COUNTIF($M$8:N62,"M")))</f>
        <v>M0</v>
      </c>
      <c r="E62" s="32" t="str">
        <f>CONCATENATE("L",(COUNTIF($M$8:N62,"L")))</f>
        <v>L0</v>
      </c>
      <c r="F62" s="32" t="str">
        <f>CONCATENATE("TBC",(COUNTIF($M$8:N62,"TBC")))</f>
        <v>TBC49</v>
      </c>
      <c r="G62" s="13" t="str">
        <f>Lookup_Admin!A53</f>
        <v>W11</v>
      </c>
      <c r="H62" s="62"/>
      <c r="I62" s="150" t="s">
        <v>158</v>
      </c>
      <c r="J62" s="161" t="str">
        <f>IF(I62="N/A","N/A",IF(I62=VLOOKUP(G62,Lookup_Admin!A:C,3,FALSE),"H",""))</f>
        <v/>
      </c>
      <c r="K62" s="150"/>
      <c r="L62" s="150"/>
      <c r="M62" s="93" t="str">
        <f t="shared" si="7"/>
        <v>TBC</v>
      </c>
      <c r="N62" s="8"/>
    </row>
    <row r="63" spans="1:21" x14ac:dyDescent="0.25">
      <c r="A63" s="32" t="str">
        <f t="shared" si="9"/>
        <v>TBC50</v>
      </c>
      <c r="B63" s="32" t="str">
        <f>CONCATENATE("H",(COUNTIF($M$8:M63,"H")))</f>
        <v>H0</v>
      </c>
      <c r="C63" s="32" t="str">
        <f>CONCATENATE("VH",(COUNTIF($M$8:M63,"VH")))</f>
        <v>VH0</v>
      </c>
      <c r="D63" s="32" t="str">
        <f>CONCATENATE("M",(COUNTIF($M$8:N63,"M")))</f>
        <v>M0</v>
      </c>
      <c r="E63" s="32" t="str">
        <f>CONCATENATE("L",(COUNTIF($M$8:N63,"L")))</f>
        <v>L0</v>
      </c>
      <c r="F63" s="32" t="str">
        <f>CONCATENATE("TBC",(COUNTIF($M$8:N63,"TBC")))</f>
        <v>TBC50</v>
      </c>
      <c r="G63" s="13" t="str">
        <f>Lookup_Admin!A54</f>
        <v>W12</v>
      </c>
      <c r="H63" s="62"/>
      <c r="I63" s="150" t="s">
        <v>158</v>
      </c>
      <c r="J63" s="161" t="str">
        <f>IF(I63="N/A","N/A",IF(I63=VLOOKUP(G63,Lookup_Admin!A:C,3,FALSE),"H",""))</f>
        <v/>
      </c>
      <c r="K63" s="150"/>
      <c r="L63" s="150"/>
      <c r="M63" s="93" t="str">
        <f t="shared" si="7"/>
        <v>TBC</v>
      </c>
      <c r="N63" s="8"/>
    </row>
    <row r="64" spans="1:21" s="17" customFormat="1" x14ac:dyDescent="0.25">
      <c r="A64" s="32" t="b">
        <f t="shared" si="9"/>
        <v>0</v>
      </c>
      <c r="B64" s="32" t="str">
        <f>CONCATENATE("H",(COUNTIF($M$8:M64,"H")))</f>
        <v>H0</v>
      </c>
      <c r="C64" s="32" t="str">
        <f>CONCATENATE("VH",(COUNTIF($M$8:M64,"VH")))</f>
        <v>VH0</v>
      </c>
      <c r="D64" s="32" t="str">
        <f>CONCATENATE("M",(COUNTIF($M$8:N64,"M")))</f>
        <v>M0</v>
      </c>
      <c r="E64" s="32" t="str">
        <f>CONCATENATE("L",(COUNTIF($M$8:N64,"L")))</f>
        <v>L0</v>
      </c>
      <c r="F64" s="32" t="str">
        <f>CONCATENATE("TBC",(COUNTIF($M$8:N64,"TBC")))</f>
        <v>TBC50</v>
      </c>
      <c r="G64" s="95"/>
      <c r="H64" s="100"/>
      <c r="I64" s="94"/>
      <c r="J64" s="14" t="e">
        <f>IF(I64="N/A","N/A",IF(I64=VLOOKUP(G64,Lookup_Admin!A:C,3,FALSE),"H",""))</f>
        <v>#N/A</v>
      </c>
      <c r="K64" s="95"/>
      <c r="L64" s="95"/>
      <c r="M64" s="93"/>
      <c r="N64" s="100"/>
      <c r="P64" s="60"/>
      <c r="Q64" s="60"/>
      <c r="R64" s="60"/>
      <c r="S64" s="60"/>
      <c r="T64" s="60"/>
      <c r="U64" s="60"/>
    </row>
    <row r="65" spans="1:21" s="17" customFormat="1" ht="33.75" customHeight="1" x14ac:dyDescent="0.25">
      <c r="A65" s="32" t="b">
        <f t="shared" si="9"/>
        <v>0</v>
      </c>
      <c r="B65" s="32" t="str">
        <f>CONCATENATE("H",(COUNTIF($M$8:M65,"H")))</f>
        <v>H0</v>
      </c>
      <c r="C65" s="32" t="str">
        <f>CONCATENATE("VH",(COUNTIF($M$8:M65,"VH")))</f>
        <v>VH0</v>
      </c>
      <c r="D65" s="32" t="str">
        <f>CONCATENATE("M",(COUNTIF($M$8:N65,"M")))</f>
        <v>M0</v>
      </c>
      <c r="E65" s="32" t="str">
        <f>CONCATENATE("L",(COUNTIF($M$8:N65,"L")))</f>
        <v>L0</v>
      </c>
      <c r="F65" s="32" t="str">
        <f>CONCATENATE("TBC",(COUNTIF($M$8:N65,"TBC")))</f>
        <v>TBC50</v>
      </c>
      <c r="G65" s="220" t="str">
        <f>Lookup_Admin!A55</f>
        <v>Section X - Premises supplied (applicable to domestic dwelling or commercial premises)</v>
      </c>
      <c r="H65" s="221"/>
      <c r="I65" s="71"/>
      <c r="J65" s="14" t="str">
        <f>IF(I65="N/A","N/A",IF(I65=VLOOKUP(G65,Lookup_Admin!A:C,3,FALSE),"H",""))</f>
        <v>H</v>
      </c>
      <c r="K65" s="95"/>
      <c r="L65" s="95"/>
      <c r="M65" s="93"/>
      <c r="N65" s="100"/>
      <c r="P65" s="60"/>
      <c r="Q65" s="60"/>
      <c r="R65" s="60"/>
      <c r="S65" s="60"/>
      <c r="T65" s="60"/>
      <c r="U65" s="60"/>
    </row>
    <row r="66" spans="1:21" ht="60" x14ac:dyDescent="0.25">
      <c r="A66" s="32" t="str">
        <f t="shared" si="9"/>
        <v>TBC51</v>
      </c>
      <c r="B66" s="32" t="str">
        <f>CONCATENATE("H",(COUNTIF($M$8:M66,"H")))</f>
        <v>H0</v>
      </c>
      <c r="C66" s="32" t="str">
        <f>CONCATENATE("VH",(COUNTIF($M$8:M66,"VH")))</f>
        <v>VH0</v>
      </c>
      <c r="D66" s="32" t="str">
        <f>CONCATENATE("M",(COUNTIF($M$8:N66,"M")))</f>
        <v>M0</v>
      </c>
      <c r="E66" s="32" t="str">
        <f>CONCATENATE("L",(COUNTIF($M$8:N66,"L")))</f>
        <v>L0</v>
      </c>
      <c r="F66" s="32" t="str">
        <f>CONCATENATE("TBC",(COUNTIF($M$8:N66,"TBC")))</f>
        <v>TBC51</v>
      </c>
      <c r="G66" s="13" t="str">
        <f>Lookup_Admin!A56</f>
        <v>X1</v>
      </c>
      <c r="H66" s="12" t="str">
        <f>Lookup_Admin!F56</f>
        <v>Is the drinking water supply to any customer premises (kitchen tap) supplied via a loft tank? Note; there is no need to inspect loft tanks, just ask for evidence. If no, move on to question X4.</v>
      </c>
      <c r="I66" s="150" t="str">
        <f t="shared" ref="I66:I68" si="11">IF($I$65="N/A","N/A","TBC")</f>
        <v>TBC</v>
      </c>
      <c r="J66" s="14" t="str">
        <f>IF(I66="N/A","N/A",IF(I66=VLOOKUP(G66,Lookup_Admin!A:C,3,FALSE),"H",""))</f>
        <v/>
      </c>
      <c r="K66" s="150"/>
      <c r="L66" s="96">
        <f>VLOOKUP(G66,Lookup_Admin!A:D,4,FALSE)</f>
        <v>5</v>
      </c>
      <c r="M66" s="93" t="str">
        <f t="shared" si="7"/>
        <v>TBC</v>
      </c>
      <c r="N66" s="8"/>
    </row>
    <row r="67" spans="1:21" ht="30" x14ac:dyDescent="0.25">
      <c r="A67" s="32" t="str">
        <f t="shared" si="9"/>
        <v>TBC52</v>
      </c>
      <c r="B67" s="32" t="str">
        <f>CONCATENATE("H",(COUNTIF($M$8:M67,"H")))</f>
        <v>H0</v>
      </c>
      <c r="C67" s="32" t="str">
        <f>CONCATENATE("VH",(COUNTIF($M$8:M67,"VH")))</f>
        <v>VH0</v>
      </c>
      <c r="D67" s="32" t="str">
        <f>CONCATENATE("M",(COUNTIF($M$8:N67,"M")))</f>
        <v>M0</v>
      </c>
      <c r="E67" s="32" t="str">
        <f>CONCATENATE("L",(COUNTIF($M$8:N67,"L")))</f>
        <v>L0</v>
      </c>
      <c r="F67" s="32" t="str">
        <f>CONCATENATE("TBC",(COUNTIF($M$8:N67,"TBC")))</f>
        <v>TBC52</v>
      </c>
      <c r="G67" s="13" t="str">
        <f>Lookup_Admin!A57</f>
        <v>X2</v>
      </c>
      <c r="H67" s="12" t="str">
        <f>Lookup_Admin!F57</f>
        <v>If yes, do all loft tanks have a robust vermin proof cover?</v>
      </c>
      <c r="I67" s="150" t="str">
        <f t="shared" si="11"/>
        <v>TBC</v>
      </c>
      <c r="J67" s="14" t="str">
        <f>IF(I67="N/A","N/A",IF(I67=VLOOKUP(G67,Lookup_Admin!A:C,3,FALSE),"H",""))</f>
        <v/>
      </c>
      <c r="K67" s="150"/>
      <c r="L67" s="96">
        <f>VLOOKUP(G67,Lookup_Admin!A:D,4,FALSE)</f>
        <v>4</v>
      </c>
      <c r="M67" s="93" t="str">
        <f t="shared" si="7"/>
        <v>TBC</v>
      </c>
      <c r="N67" s="8"/>
    </row>
    <row r="68" spans="1:21" ht="30" x14ac:dyDescent="0.25">
      <c r="A68" s="32" t="str">
        <f t="shared" si="9"/>
        <v>TBC53</v>
      </c>
      <c r="B68" s="32" t="str">
        <f>CONCATENATE("H",(COUNTIF($M$8:M68,"H")))</f>
        <v>H0</v>
      </c>
      <c r="C68" s="32" t="str">
        <f>CONCATENATE("VH",(COUNTIF($M$8:M68,"VH")))</f>
        <v>VH0</v>
      </c>
      <c r="D68" s="32" t="str">
        <f>CONCATENATE("M",(COUNTIF($M$8:N68,"M")))</f>
        <v>M0</v>
      </c>
      <c r="E68" s="32" t="str">
        <f>CONCATENATE("L",(COUNTIF($M$8:N68,"L")))</f>
        <v>L0</v>
      </c>
      <c r="F68" s="32" t="str">
        <f>CONCATENATE("TBC",(COUNTIF($M$8:N68,"TBC")))</f>
        <v>TBC53</v>
      </c>
      <c r="G68" s="13" t="str">
        <f>Lookup_Admin!A58</f>
        <v>X3</v>
      </c>
      <c r="H68" s="12" t="str">
        <f>Lookup_Admin!F58</f>
        <v>If yes, is there evidence the loft tanks are cleaned at least once per year?</v>
      </c>
      <c r="I68" s="150" t="str">
        <f t="shared" si="11"/>
        <v>TBC</v>
      </c>
      <c r="J68" s="14" t="str">
        <f>IF(I68="N/A","N/A",IF(I68=VLOOKUP(G68,Lookup_Admin!A:C,3,FALSE),"H",""))</f>
        <v/>
      </c>
      <c r="K68" s="150"/>
      <c r="L68" s="96">
        <f>VLOOKUP(G68,Lookup_Admin!A:D,4,FALSE)</f>
        <v>3</v>
      </c>
      <c r="M68" s="93" t="str">
        <f t="shared" si="7"/>
        <v>TBC</v>
      </c>
      <c r="N68" s="8"/>
    </row>
    <row r="69" spans="1:21" x14ac:dyDescent="0.25">
      <c r="A69" s="32" t="str">
        <f t="shared" si="9"/>
        <v>TBC54</v>
      </c>
      <c r="B69" s="32" t="str">
        <f>CONCATENATE("H",(COUNTIF($M$8:M69,"H")))</f>
        <v>H0</v>
      </c>
      <c r="C69" s="32" t="str">
        <f>CONCATENATE("VH",(COUNTIF($M$8:M69,"VH")))</f>
        <v>VH0</v>
      </c>
      <c r="D69" s="32" t="str">
        <f>CONCATENATE("M",(COUNTIF($M$8:N69,"M")))</f>
        <v>M0</v>
      </c>
      <c r="E69" s="32" t="str">
        <f>CONCATENATE("L",(COUNTIF($M$8:N69,"L")))</f>
        <v>L0</v>
      </c>
      <c r="F69" s="32" t="str">
        <f>CONCATENATE("TBC",(COUNTIF($M$8:N69,"TBC")))</f>
        <v>TBC54</v>
      </c>
      <c r="G69" s="13" t="str">
        <f>Lookup_Admin!A59</f>
        <v>X4</v>
      </c>
      <c r="H69" s="12" t="str">
        <f>Lookup_Admin!F59</f>
        <v>Is there any lead pipe work within the properties?</v>
      </c>
      <c r="I69" s="150" t="str">
        <f t="shared" ref="I69:I71" si="12">IF($I$65="N/A","N/A","TBC")</f>
        <v>TBC</v>
      </c>
      <c r="J69" s="14" t="str">
        <f>IF(I69="N/A","N/A",IF(I69=VLOOKUP(G69,Lookup_Admin!A:C,3,FALSE),"H",""))</f>
        <v/>
      </c>
      <c r="K69" s="150"/>
      <c r="L69" s="96">
        <f>VLOOKUP(G69,Lookup_Admin!A:D,4,FALSE)</f>
        <v>4</v>
      </c>
      <c r="M69" s="93" t="str">
        <f t="shared" si="7"/>
        <v>TBC</v>
      </c>
      <c r="N69" s="8"/>
    </row>
    <row r="70" spans="1:21" ht="30" x14ac:dyDescent="0.25">
      <c r="A70" s="32" t="str">
        <f t="shared" si="9"/>
        <v>TBC55</v>
      </c>
      <c r="B70" s="32" t="str">
        <f>CONCATENATE("H",(COUNTIF($M$8:M70,"H")))</f>
        <v>H0</v>
      </c>
      <c r="C70" s="32" t="str">
        <f>CONCATENATE("VH",(COUNTIF($M$8:M70,"VH")))</f>
        <v>VH0</v>
      </c>
      <c r="D70" s="32" t="str">
        <f>CONCATENATE("M",(COUNTIF($M$8:N70,"M")))</f>
        <v>M0</v>
      </c>
      <c r="E70" s="32" t="str">
        <f>CONCATENATE("L",(COUNTIF($M$8:N70,"L")))</f>
        <v>L0</v>
      </c>
      <c r="F70" s="32" t="str">
        <f>CONCATENATE("TBC",(COUNTIF($M$8:N70,"TBC")))</f>
        <v>TBC55</v>
      </c>
      <c r="G70" s="13" t="str">
        <f>Lookup_Admin!A60</f>
        <v>X5</v>
      </c>
      <c r="H70" s="12" t="str">
        <f>Lookup_Admin!F60</f>
        <v>Is the water at the consumers tap clear, taste and odour-free?</v>
      </c>
      <c r="I70" s="150" t="str">
        <f t="shared" si="12"/>
        <v>TBC</v>
      </c>
      <c r="J70" s="14" t="str">
        <f>IF(I70="N/A","N/A",IF(I70=VLOOKUP(G70,Lookup_Admin!A:C,3,FALSE),"H",""))</f>
        <v/>
      </c>
      <c r="K70" s="150"/>
      <c r="L70" s="96">
        <f>VLOOKUP(G70,Lookup_Admin!A:D,4,FALSE)</f>
        <v>2</v>
      </c>
      <c r="M70" s="93" t="str">
        <f t="shared" si="7"/>
        <v>TBC</v>
      </c>
      <c r="N70" s="8"/>
    </row>
    <row r="71" spans="1:21" ht="45" x14ac:dyDescent="0.25">
      <c r="A71" s="32" t="str">
        <f t="shared" si="9"/>
        <v>TBC56</v>
      </c>
      <c r="B71" s="32" t="str">
        <f>CONCATENATE("H",(COUNTIF($M$8:M71,"H")))</f>
        <v>H0</v>
      </c>
      <c r="C71" s="32" t="str">
        <f>CONCATENATE("VH",(COUNTIF($M$8:M71,"VH")))</f>
        <v>VH0</v>
      </c>
      <c r="D71" s="32" t="str">
        <f>CONCATENATE("M",(COUNTIF($M$8:N71,"M")))</f>
        <v>M0</v>
      </c>
      <c r="E71" s="32" t="str">
        <f>CONCATENATE("L",(COUNTIF($M$8:N71,"L")))</f>
        <v>L0</v>
      </c>
      <c r="F71" s="32" t="str">
        <f>CONCATENATE("TBC",(COUNTIF($M$8:N71,"TBC")))</f>
        <v>TBC56</v>
      </c>
      <c r="G71" s="13" t="str">
        <f>Lookup_Admin!A61</f>
        <v>X6</v>
      </c>
      <c r="H71" s="12" t="str">
        <f>Lookup_Admin!F61</f>
        <v>Is there adequate backflow protection for any rainwater harvesting systems in place at any of the properties?</v>
      </c>
      <c r="I71" s="150" t="str">
        <f t="shared" si="12"/>
        <v>TBC</v>
      </c>
      <c r="J71" s="14" t="str">
        <f>IF(I71="N/A","N/A",IF(I71=VLOOKUP(G71,Lookup_Admin!A:C,3,FALSE),"H",""))</f>
        <v/>
      </c>
      <c r="K71" s="150"/>
      <c r="L71" s="96">
        <f>VLOOKUP(G71,Lookup_Admin!A:D,4,FALSE)</f>
        <v>5</v>
      </c>
      <c r="M71" s="93" t="str">
        <f t="shared" si="7"/>
        <v>TBC</v>
      </c>
      <c r="N71" s="8"/>
    </row>
    <row r="72" spans="1:21" x14ac:dyDescent="0.25">
      <c r="A72" s="32" t="str">
        <f t="shared" si="9"/>
        <v>TBC57</v>
      </c>
      <c r="B72" s="32" t="str">
        <f>CONCATENATE("H",(COUNTIF($M$8:M72,"H")))</f>
        <v>H0</v>
      </c>
      <c r="C72" s="32" t="str">
        <f>CONCATENATE("VH",(COUNTIF($M$8:M72,"VH")))</f>
        <v>VH0</v>
      </c>
      <c r="D72" s="32" t="str">
        <f>CONCATENATE("M",(COUNTIF($M$8:N72,"M")))</f>
        <v>M0</v>
      </c>
      <c r="E72" s="32" t="str">
        <f>CONCATENATE("L",(COUNTIF($M$8:N72,"L")))</f>
        <v>L0</v>
      </c>
      <c r="F72" s="32" t="str">
        <f>CONCATENATE("TBC",(COUNTIF($M$8:N72,"TBC")))</f>
        <v>TBC57</v>
      </c>
      <c r="G72" s="13" t="str">
        <f>Lookup_Admin!A62</f>
        <v>X7</v>
      </c>
      <c r="H72" s="62"/>
      <c r="I72" s="150" t="s">
        <v>158</v>
      </c>
      <c r="J72" s="161" t="str">
        <f>IF(I72="N/A","N/A",IF(I72=VLOOKUP(G72,Lookup_Admin!A:C,3,FALSE),"H",""))</f>
        <v/>
      </c>
      <c r="K72" s="150"/>
      <c r="L72" s="150"/>
      <c r="M72" s="93" t="str">
        <f t="shared" si="7"/>
        <v>TBC</v>
      </c>
      <c r="N72" s="8"/>
    </row>
    <row r="73" spans="1:21" x14ac:dyDescent="0.25">
      <c r="A73" s="32" t="str">
        <f t="shared" si="9"/>
        <v>TBC58</v>
      </c>
      <c r="B73" s="32" t="str">
        <f>CONCATENATE("H",(COUNTIF($M$8:M73,"H")))</f>
        <v>H0</v>
      </c>
      <c r="C73" s="32" t="str">
        <f>CONCATENATE("VH",(COUNTIF($M$8:M73,"VH")))</f>
        <v>VH0</v>
      </c>
      <c r="D73" s="32" t="str">
        <f>CONCATENATE("M",(COUNTIF($M$8:N73,"M")))</f>
        <v>M0</v>
      </c>
      <c r="E73" s="32" t="str">
        <f>CONCATENATE("L",(COUNTIF($M$8:N73,"L")))</f>
        <v>L0</v>
      </c>
      <c r="F73" s="32" t="str">
        <f>CONCATENATE("TBC",(COUNTIF($M$8:N73,"TBC")))</f>
        <v>TBC58</v>
      </c>
      <c r="G73" s="13" t="str">
        <f>Lookup_Admin!A63</f>
        <v>X8</v>
      </c>
      <c r="H73" s="62"/>
      <c r="I73" s="150" t="s">
        <v>158</v>
      </c>
      <c r="J73" s="161" t="str">
        <f>IF(I73="N/A","N/A",IF(I73=VLOOKUP(G73,Lookup_Admin!A:C,3,FALSE),"H",""))</f>
        <v/>
      </c>
      <c r="K73" s="150"/>
      <c r="L73" s="150"/>
      <c r="M73" s="93" t="str">
        <f t="shared" si="7"/>
        <v>TBC</v>
      </c>
      <c r="N73" s="8"/>
    </row>
    <row r="74" spans="1:21" x14ac:dyDescent="0.25">
      <c r="A74" s="32" t="str">
        <f t="shared" si="9"/>
        <v>TBC59</v>
      </c>
      <c r="B74" s="32" t="str">
        <f>CONCATENATE("H",(COUNTIF($M$8:M74,"H")))</f>
        <v>H0</v>
      </c>
      <c r="C74" s="32" t="str">
        <f>CONCATENATE("VH",(COUNTIF($M$8:M74,"VH")))</f>
        <v>VH0</v>
      </c>
      <c r="D74" s="32" t="str">
        <f>CONCATENATE("M",(COUNTIF($M$8:N74,"M")))</f>
        <v>M0</v>
      </c>
      <c r="E74" s="32" t="str">
        <f>CONCATENATE("L",(COUNTIF($M$8:N74,"L")))</f>
        <v>L0</v>
      </c>
      <c r="F74" s="32" t="str">
        <f>CONCATENATE("TBC",(COUNTIF($M$8:N74,"TBC")))</f>
        <v>TBC59</v>
      </c>
      <c r="G74" s="13" t="str">
        <f>Lookup_Admin!A64</f>
        <v>X9</v>
      </c>
      <c r="H74" s="62"/>
      <c r="I74" s="150" t="s">
        <v>158</v>
      </c>
      <c r="J74" s="161" t="str">
        <f>IF(I74="N/A","N/A",IF(I74=VLOOKUP(G74,Lookup_Admin!A:C,3,FALSE),"H",""))</f>
        <v/>
      </c>
      <c r="K74" s="150"/>
      <c r="L74" s="150"/>
      <c r="M74" s="93" t="str">
        <f t="shared" si="7"/>
        <v>TBC</v>
      </c>
      <c r="N74" s="8"/>
    </row>
    <row r="75" spans="1:21" s="17" customFormat="1" x14ac:dyDescent="0.25">
      <c r="A75" s="32" t="b">
        <f t="shared" si="9"/>
        <v>0</v>
      </c>
      <c r="B75" s="32" t="str">
        <f>CONCATENATE("H",(COUNTIF($M$8:M75,"H")))</f>
        <v>H0</v>
      </c>
      <c r="C75" s="32" t="str">
        <f>CONCATENATE("VH",(COUNTIF($M$8:M75,"VH")))</f>
        <v>VH0</v>
      </c>
      <c r="D75" s="32" t="str">
        <f>CONCATENATE("M",(COUNTIF($M$8:N75,"M")))</f>
        <v>M0</v>
      </c>
      <c r="E75" s="32" t="str">
        <f>CONCATENATE("L",(COUNTIF($M$8:N75,"L")))</f>
        <v>L0</v>
      </c>
      <c r="F75" s="32" t="str">
        <f>CONCATENATE("TBC",(COUNTIF($M$8:N75,"TBC")))</f>
        <v>TBC59</v>
      </c>
      <c r="G75" s="95"/>
      <c r="H75" s="100"/>
      <c r="I75" s="94"/>
      <c r="J75" s="14" t="e">
        <f>IF(I75="N/A","N/A",IF(I75=VLOOKUP(G75,Lookup_Admin!A:C,3,FALSE),"H",""))</f>
        <v>#N/A</v>
      </c>
      <c r="K75" s="95"/>
      <c r="L75" s="95"/>
      <c r="M75" s="93"/>
      <c r="N75" s="100"/>
      <c r="P75" s="60"/>
      <c r="Q75" s="60"/>
      <c r="R75" s="60"/>
      <c r="S75" s="60"/>
      <c r="T75" s="60"/>
      <c r="U75" s="60"/>
    </row>
    <row r="76" spans="1:21" s="17" customFormat="1" ht="48.75" customHeight="1" x14ac:dyDescent="0.25">
      <c r="A76" s="32" t="b">
        <f t="shared" si="9"/>
        <v>0</v>
      </c>
      <c r="B76" s="32" t="str">
        <f>CONCATENATE("H",(COUNTIF($M$8:M76,"H")))</f>
        <v>H0</v>
      </c>
      <c r="C76" s="32" t="str">
        <f>CONCATENATE("VH",(COUNTIF($M$8:M76,"VH")))</f>
        <v>VH0</v>
      </c>
      <c r="D76" s="32" t="str">
        <f>CONCATENATE("M",(COUNTIF($M$8:N76,"M")))</f>
        <v>M0</v>
      </c>
      <c r="E76" s="32" t="str">
        <f>CONCATENATE("L",(COUNTIF($M$8:N76,"L")))</f>
        <v>L0</v>
      </c>
      <c r="F76" s="32" t="str">
        <f>CONCATENATE("TBC",(COUNTIF($M$8:N76,"TBC")))</f>
        <v>TBC59</v>
      </c>
      <c r="G76" s="220" t="str">
        <f>Lookup_Admin!A65</f>
        <v>Section Y - Point of use devices ( i.e individual property treatment systems such as UV systems, filter, membrane, Reverse osmosis (RO) under the sink)</v>
      </c>
      <c r="H76" s="221"/>
      <c r="I76" s="71"/>
      <c r="J76" s="14" t="str">
        <f>IF(I76="N/A","N/A",IF(I76=VLOOKUP(G76,Lookup_Admin!A:C,3,FALSE),"H",""))</f>
        <v>H</v>
      </c>
      <c r="K76" s="95"/>
      <c r="L76" s="95"/>
      <c r="M76" s="93"/>
      <c r="N76" s="100"/>
      <c r="P76" s="60"/>
      <c r="Q76" s="60"/>
      <c r="R76" s="60"/>
      <c r="S76" s="60"/>
      <c r="T76" s="60"/>
      <c r="U76" s="60"/>
    </row>
    <row r="77" spans="1:21" ht="45" x14ac:dyDescent="0.25">
      <c r="A77" s="32" t="str">
        <f t="shared" si="9"/>
        <v>TBC60</v>
      </c>
      <c r="B77" s="32" t="str">
        <f>CONCATENATE("H",(COUNTIF($M$8:M77,"H")))</f>
        <v>H0</v>
      </c>
      <c r="C77" s="32" t="str">
        <f>CONCATENATE("VH",(COUNTIF($M$8:M77,"VH")))</f>
        <v>VH0</v>
      </c>
      <c r="D77" s="32" t="str">
        <f>CONCATENATE("M",(COUNTIF($M$8:N77,"M")))</f>
        <v>M0</v>
      </c>
      <c r="E77" s="32" t="str">
        <f>CONCATENATE("L",(COUNTIF($M$8:N77,"L")))</f>
        <v>L0</v>
      </c>
      <c r="F77" s="32" t="str">
        <f>CONCATENATE("TBC",(COUNTIF($M$8:N77,"TBC")))</f>
        <v>TBC60</v>
      </c>
      <c r="G77" s="13" t="str">
        <f>Lookup_Admin!A66</f>
        <v>Y1</v>
      </c>
      <c r="H77" s="12" t="str">
        <f>Lookup_Admin!F66</f>
        <v>Is the treatment system maintained to the manufacturer's instructions (filter changeover, cleaning)?</v>
      </c>
      <c r="I77" s="150" t="str">
        <f>IF($I$76="N/A","N/A","TBC")</f>
        <v>TBC</v>
      </c>
      <c r="J77" s="14" t="str">
        <f>IF(I77="N/A","N/A",IF(I77=VLOOKUP(G77,Lookup_Admin!A:C,3,FALSE),"H",""))</f>
        <v/>
      </c>
      <c r="K77" s="150"/>
      <c r="L77" s="96">
        <f>VLOOKUP(G77,Lookup_Admin!A:D,4,FALSE)</f>
        <v>5</v>
      </c>
      <c r="M77" s="93" t="str">
        <f t="shared" si="7"/>
        <v>TBC</v>
      </c>
      <c r="N77" s="8"/>
    </row>
    <row r="78" spans="1:21" ht="30" x14ac:dyDescent="0.25">
      <c r="A78" s="32" t="str">
        <f t="shared" si="9"/>
        <v>TBC61</v>
      </c>
      <c r="B78" s="32" t="str">
        <f>CONCATENATE("H",(COUNTIF($M$8:M78,"H")))</f>
        <v>H0</v>
      </c>
      <c r="C78" s="32" t="str">
        <f>CONCATENATE("VH",(COUNTIF($M$8:M78,"VH")))</f>
        <v>VH0</v>
      </c>
      <c r="D78" s="32" t="str">
        <f>CONCATENATE("M",(COUNTIF($M$8:N78,"M")))</f>
        <v>M0</v>
      </c>
      <c r="E78" s="32" t="str">
        <f>CONCATENATE("L",(COUNTIF($M$8:N78,"L")))</f>
        <v>L0</v>
      </c>
      <c r="F78" s="32" t="str">
        <f>CONCATENATE("TBC",(COUNTIF($M$8:N78,"TBC")))</f>
        <v>TBC61</v>
      </c>
      <c r="G78" s="13" t="str">
        <f>Lookup_Admin!A67</f>
        <v>Y2</v>
      </c>
      <c r="H78" s="12" t="str">
        <f>Lookup_Admin!F67</f>
        <v>Is the design of the individual treatment system appropriate for the nature of  the raw water quality?</v>
      </c>
      <c r="I78" s="150" t="str">
        <f>IF($I$76="N/A","N/A","TBC")</f>
        <v>TBC</v>
      </c>
      <c r="J78" s="14" t="str">
        <f>IF(I78="N/A","N/A",IF(I78=VLOOKUP(G78,Lookup_Admin!A:C,3,FALSE),"H",""))</f>
        <v/>
      </c>
      <c r="K78" s="150"/>
      <c r="L78" s="96">
        <f>VLOOKUP(G78,Lookup_Admin!A:D,4,FALSE)</f>
        <v>5</v>
      </c>
      <c r="M78" s="93" t="str">
        <f t="shared" si="7"/>
        <v>TBC</v>
      </c>
      <c r="N78" s="8"/>
    </row>
    <row r="79" spans="1:21" x14ac:dyDescent="0.25">
      <c r="A79" s="32" t="str">
        <f t="shared" si="9"/>
        <v>TBC62</v>
      </c>
      <c r="B79" s="32" t="str">
        <f>CONCATENATE("H",(COUNTIF($M$8:M79,"H")))</f>
        <v>H0</v>
      </c>
      <c r="C79" s="32" t="str">
        <f>CONCATENATE("VH",(COUNTIF($M$8:M79,"VH")))</f>
        <v>VH0</v>
      </c>
      <c r="D79" s="32" t="str">
        <f>CONCATENATE("M",(COUNTIF($M$8:N79,"M")))</f>
        <v>M0</v>
      </c>
      <c r="E79" s="32" t="str">
        <f>CONCATENATE("L",(COUNTIF($M$8:N79,"L")))</f>
        <v>L0</v>
      </c>
      <c r="F79" s="32" t="str">
        <f>CONCATENATE("TBC",(COUNTIF($M$8:N79,"TBC")))</f>
        <v>TBC62</v>
      </c>
      <c r="G79" s="13" t="str">
        <f>Lookup_Admin!A68</f>
        <v>Y3</v>
      </c>
      <c r="H79" s="62"/>
      <c r="I79" s="150" t="s">
        <v>158</v>
      </c>
      <c r="J79" s="161" t="str">
        <f>IF(I79="N/A","N/A",IF(I79=VLOOKUP(G79,Lookup_Admin!A:C,3,FALSE),"H",""))</f>
        <v/>
      </c>
      <c r="K79" s="150"/>
      <c r="L79" s="150"/>
      <c r="M79" s="93" t="str">
        <f t="shared" si="7"/>
        <v>TBC</v>
      </c>
      <c r="N79" s="8"/>
    </row>
    <row r="80" spans="1:21" x14ac:dyDescent="0.25">
      <c r="A80" s="32" t="str">
        <f t="shared" si="9"/>
        <v>TBC63</v>
      </c>
      <c r="B80" s="32" t="str">
        <f>CONCATENATE("H",(COUNTIF($M$8:M80,"H")))</f>
        <v>H0</v>
      </c>
      <c r="C80" s="32" t="str">
        <f>CONCATENATE("VH",(COUNTIF($M$8:M80,"VH")))</f>
        <v>VH0</v>
      </c>
      <c r="D80" s="32" t="str">
        <f>CONCATENATE("M",(COUNTIF($M$8:N80,"M")))</f>
        <v>M0</v>
      </c>
      <c r="E80" s="32" t="str">
        <f>CONCATENATE("L",(COUNTIF($M$8:N80,"L")))</f>
        <v>L0</v>
      </c>
      <c r="F80" s="32" t="str">
        <f>CONCATENATE("TBC",(COUNTIF($M$8:N80,"TBC")))</f>
        <v>TBC63</v>
      </c>
      <c r="G80" s="13" t="str">
        <f>Lookup_Admin!A69</f>
        <v>Y4</v>
      </c>
      <c r="H80" s="62"/>
      <c r="I80" s="150" t="s">
        <v>158</v>
      </c>
      <c r="J80" s="161" t="str">
        <f>IF(I80="N/A","N/A",IF(I80=VLOOKUP(G80,Lookup_Admin!A:C,3,FALSE),"H",""))</f>
        <v/>
      </c>
      <c r="K80" s="150"/>
      <c r="L80" s="150"/>
      <c r="M80" s="93" t="str">
        <f t="shared" si="7"/>
        <v>TBC</v>
      </c>
      <c r="N80" s="8"/>
    </row>
    <row r="81" spans="1:21" x14ac:dyDescent="0.25">
      <c r="A81" s="32" t="str">
        <f t="shared" si="9"/>
        <v>TBC64</v>
      </c>
      <c r="B81" s="32" t="str">
        <f>CONCATENATE("H",(COUNTIF($M$8:M81,"H")))</f>
        <v>H0</v>
      </c>
      <c r="C81" s="32" t="str">
        <f>CONCATENATE("VH",(COUNTIF($M$8:M81,"VH")))</f>
        <v>VH0</v>
      </c>
      <c r="D81" s="32" t="str">
        <f>CONCATENATE("M",(COUNTIF($M$8:N81,"M")))</f>
        <v>M0</v>
      </c>
      <c r="E81" s="32" t="str">
        <f>CONCATENATE("L",(COUNTIF($M$8:N81,"L")))</f>
        <v>L0</v>
      </c>
      <c r="F81" s="32" t="str">
        <f>CONCATENATE("TBC",(COUNTIF($M$8:N81,"TBC")))</f>
        <v>TBC64</v>
      </c>
      <c r="G81" s="13" t="str">
        <f>Lookup_Admin!A70</f>
        <v>Y5</v>
      </c>
      <c r="H81" s="62"/>
      <c r="I81" s="150" t="s">
        <v>158</v>
      </c>
      <c r="J81" s="161" t="str">
        <f>IF(I81="N/A","N/A",IF(I81=VLOOKUP(G81,Lookup_Admin!A:C,3,FALSE),"H",""))</f>
        <v/>
      </c>
      <c r="K81" s="150"/>
      <c r="L81" s="150"/>
      <c r="M81" s="93" t="str">
        <f t="shared" si="7"/>
        <v>TBC</v>
      </c>
      <c r="N81" s="8"/>
    </row>
    <row r="82" spans="1:21" s="17" customFormat="1" x14ac:dyDescent="0.25">
      <c r="A82" s="100" t="b">
        <f t="shared" si="9"/>
        <v>0</v>
      </c>
      <c r="B82" s="100" t="str">
        <f>CONCATENATE("H",(COUNTIF($M$8:M82,"H")))</f>
        <v>H0</v>
      </c>
      <c r="C82" s="100" t="str">
        <f>CONCATENATE("VH",(COUNTIF($M$8:M82,"VH")))</f>
        <v>VH0</v>
      </c>
      <c r="D82" s="100" t="str">
        <f>CONCATENATE("M",(COUNTIF($M$8:N82,"M")))</f>
        <v>M0</v>
      </c>
      <c r="E82" s="100" t="str">
        <f>CONCATENATE("L",(COUNTIF($M$8:N82,"L")))</f>
        <v>L0</v>
      </c>
      <c r="F82" s="100" t="str">
        <f>CONCATENATE("TBC",(COUNTIF($M$8:N82,"TBC")))</f>
        <v>TBC64</v>
      </c>
      <c r="G82" s="95"/>
      <c r="H82" s="100"/>
      <c r="I82" s="94"/>
      <c r="J82" s="95" t="e">
        <f>IF(I82="N/A","N/A",IF(I82=VLOOKUP(G82,Lookup_Admin!A:C,3,FALSE),"H",""))</f>
        <v>#N/A</v>
      </c>
      <c r="K82" s="95"/>
      <c r="L82" s="95"/>
      <c r="M82" s="93"/>
      <c r="N82" s="100"/>
      <c r="P82" s="60"/>
      <c r="Q82" s="60"/>
      <c r="R82" s="60"/>
      <c r="S82" s="60"/>
      <c r="T82" s="60"/>
      <c r="U82" s="60"/>
    </row>
    <row r="83" spans="1:21" s="17" customFormat="1" ht="65.25" customHeight="1" x14ac:dyDescent="0.25">
      <c r="A83" s="100" t="b">
        <f t="shared" si="9"/>
        <v>0</v>
      </c>
      <c r="B83" s="100" t="str">
        <f>CONCATENATE("H",(COUNTIF($M$8:M83,"H")))</f>
        <v>H0</v>
      </c>
      <c r="C83" s="100" t="str">
        <f>CONCATENATE("VH",(COUNTIF($M$8:M83,"VH")))</f>
        <v>VH0</v>
      </c>
      <c r="D83" s="100" t="str">
        <f>CONCATENATE("M",(COUNTIF($M$8:N83,"M")))</f>
        <v>M0</v>
      </c>
      <c r="E83" s="100" t="str">
        <f>CONCATENATE("L",(COUNTIF($M$8:N83,"L")))</f>
        <v>L0</v>
      </c>
      <c r="F83" s="100" t="str">
        <f>CONCATENATE("TBC",(COUNTIF($M$8:N83,"TBC")))</f>
        <v>TBC64</v>
      </c>
      <c r="G83" s="220" t="str">
        <f>Lookup_Admin!A71</f>
        <v>Section Z - MANAGEMENT &amp; CONTROL:   To determine the risk rating for this section, answer questions Z2 to Z27 to inform the answer to Z1.There should only one risk rating for this section in Z1.</v>
      </c>
      <c r="H83" s="221"/>
      <c r="I83" s="94"/>
      <c r="J83" s="95" t="str">
        <f>IF(I83="N/A","N/A",IF(I83=VLOOKUP(G83,Lookup_Admin!A:C,3,FALSE),"H",""))</f>
        <v>H</v>
      </c>
      <c r="K83" s="95"/>
      <c r="L83" s="95"/>
      <c r="M83" s="93"/>
      <c r="N83" s="100"/>
      <c r="P83" s="60"/>
      <c r="Q83" s="60"/>
      <c r="R83" s="60"/>
      <c r="S83" s="60"/>
      <c r="T83" s="60"/>
      <c r="U83" s="60"/>
    </row>
    <row r="84" spans="1:21" ht="60" x14ac:dyDescent="0.25">
      <c r="A84" s="32" t="str">
        <f t="shared" si="9"/>
        <v>TBC65</v>
      </c>
      <c r="B84" s="32" t="str">
        <f>CONCATENATE("H",(COUNTIF($M$8:M84,"H")))</f>
        <v>H0</v>
      </c>
      <c r="C84" s="32" t="str">
        <f>CONCATENATE("VH",(COUNTIF($M$8:M84,"VH")))</f>
        <v>VH0</v>
      </c>
      <c r="D84" s="32" t="str">
        <f>CONCATENATE("M",(COUNTIF($M$8:N84,"M")))</f>
        <v>M0</v>
      </c>
      <c r="E84" s="32" t="str">
        <f>CONCATENATE("L",(COUNTIF($M$8:N84,"L")))</f>
        <v>L0</v>
      </c>
      <c r="F84" s="32" t="str">
        <f>CONCATENATE("TBC",(COUNTIF($M$8:N84,"TBC")))</f>
        <v>TBC65</v>
      </c>
      <c r="G84" s="13" t="str">
        <f>Lookup_Admin!A72</f>
        <v>Z1</v>
      </c>
      <c r="H84" s="12" t="str">
        <f>Lookup_Admin!F72</f>
        <v>CONFIDENCE IN MANAGEMENT?    To determine the risk rating for this section, answer questions Z2 to Z27 to inform the answer to Z1.There should only one risk rating for this section in Z1.</v>
      </c>
      <c r="I84" s="150" t="s">
        <v>158</v>
      </c>
      <c r="J84" s="161" t="str">
        <f>IF(I84="N/A","N/A",IF(I84=VLOOKUP(G84,Lookup_Admin!A:C,3,FALSE),"H",""))</f>
        <v/>
      </c>
      <c r="K84" s="150"/>
      <c r="L84" s="96">
        <f>VLOOKUP(G84,Lookup_Admin!A:D,4,FALSE)</f>
        <v>5</v>
      </c>
      <c r="M84" s="93" t="str">
        <f t="shared" si="7"/>
        <v>TBC</v>
      </c>
      <c r="N84" s="8"/>
    </row>
    <row r="85" spans="1:21" ht="30" x14ac:dyDescent="0.25">
      <c r="A85" s="32" t="str">
        <f t="shared" si="9"/>
        <v>TBC66</v>
      </c>
      <c r="B85" s="32" t="str">
        <f>CONCATENATE("H",(COUNTIF($M$8:M85,"H")))</f>
        <v>H0</v>
      </c>
      <c r="C85" s="32" t="str">
        <f>CONCATENATE("VH",(COUNTIF($M$8:M85,"VH")))</f>
        <v>VH0</v>
      </c>
      <c r="D85" s="32" t="str">
        <f>CONCATENATE("M",(COUNTIF($M$8:N85,"M")))</f>
        <v>M0</v>
      </c>
      <c r="E85" s="32" t="str">
        <f>CONCATENATE("L",(COUNTIF($M$8:N85,"L")))</f>
        <v>L0</v>
      </c>
      <c r="F85" s="32" t="str">
        <f>CONCATENATE("TBC",(COUNTIF($M$8:N85,"TBC")))</f>
        <v>TBC66</v>
      </c>
      <c r="G85" s="13" t="str">
        <f>Lookup_Admin!A73</f>
        <v>Z2</v>
      </c>
      <c r="H85" s="12" t="str">
        <f>Lookup_Admin!F73</f>
        <v>Are records kept of key checks e.g. Equipment maintenance, site inspections, on-site tests, etc</v>
      </c>
      <c r="I85" s="150" t="s">
        <v>158</v>
      </c>
      <c r="J85" s="14" t="str">
        <f>IF(I85="N/A","N/A",IF(I85=VLOOKUP(G85,Lookup_Admin!A:C,3,FALSE),"H",""))</f>
        <v/>
      </c>
      <c r="K85" s="94"/>
      <c r="L85" s="95"/>
      <c r="M85" s="93" t="str">
        <f t="shared" si="7"/>
        <v>TBC</v>
      </c>
      <c r="N85" s="8"/>
    </row>
    <row r="86" spans="1:21" ht="30" x14ac:dyDescent="0.25">
      <c r="A86" s="32" t="str">
        <f t="shared" si="9"/>
        <v>TBC67</v>
      </c>
      <c r="B86" s="32" t="str">
        <f>CONCATENATE("H",(COUNTIF($M$8:M86,"H")))</f>
        <v>H0</v>
      </c>
      <c r="C86" s="32" t="str">
        <f>CONCATENATE("VH",(COUNTIF($M$8:M86,"VH")))</f>
        <v>VH0</v>
      </c>
      <c r="D86" s="32" t="str">
        <f>CONCATENATE("M",(COUNTIF($M$8:N86,"M")))</f>
        <v>M0</v>
      </c>
      <c r="E86" s="32" t="str">
        <f>CONCATENATE("L",(COUNTIF($M$8:N86,"L")))</f>
        <v>L0</v>
      </c>
      <c r="F86" s="32" t="str">
        <f>CONCATENATE("TBC",(COUNTIF($M$8:N86,"TBC")))</f>
        <v>TBC67</v>
      </c>
      <c r="G86" s="13" t="str">
        <f>Lookup_Admin!A74</f>
        <v>Z3</v>
      </c>
      <c r="H86" s="12" t="str">
        <f>Lookup_Admin!F74</f>
        <v>Are there written procedures for the operation and maintenance of equipment?</v>
      </c>
      <c r="I86" s="150" t="s">
        <v>158</v>
      </c>
      <c r="J86" s="14" t="str">
        <f>IF(I86="N/A","N/A",IF(I86=VLOOKUP(G86,Lookup_Admin!A:C,3,FALSE),"H",""))</f>
        <v/>
      </c>
      <c r="K86" s="94"/>
      <c r="L86" s="95"/>
      <c r="M86" s="93" t="str">
        <f t="shared" si="7"/>
        <v>TBC</v>
      </c>
      <c r="N86" s="8"/>
    </row>
    <row r="87" spans="1:21" ht="30" x14ac:dyDescent="0.25">
      <c r="A87" s="32" t="str">
        <f t="shared" si="9"/>
        <v>TBC68</v>
      </c>
      <c r="B87" s="32" t="str">
        <f>CONCATENATE("H",(COUNTIF($M$8:M87,"H")))</f>
        <v>H0</v>
      </c>
      <c r="C87" s="32" t="str">
        <f>CONCATENATE("VH",(COUNTIF($M$8:M87,"VH")))</f>
        <v>VH0</v>
      </c>
      <c r="D87" s="32" t="str">
        <f>CONCATENATE("M",(COUNTIF($M$8:N87,"M")))</f>
        <v>M0</v>
      </c>
      <c r="E87" s="32" t="str">
        <f>CONCATENATE("L",(COUNTIF($M$8:N87,"L")))</f>
        <v>L0</v>
      </c>
      <c r="F87" s="32" t="str">
        <f>CONCATENATE("TBC",(COUNTIF($M$8:N87,"TBC")))</f>
        <v>TBC68</v>
      </c>
      <c r="G87" s="13" t="str">
        <f>Lookup_Admin!A75</f>
        <v>Z4</v>
      </c>
      <c r="H87" s="12" t="str">
        <f>Lookup_Admin!F75</f>
        <v>Are there procedures for responding to alarms, monitors, on-site tests?</v>
      </c>
      <c r="I87" s="150" t="s">
        <v>158</v>
      </c>
      <c r="J87" s="14" t="str">
        <f>IF(I87="N/A","N/A",IF(I87=VLOOKUP(G87,Lookup_Admin!A:C,3,FALSE),"H",""))</f>
        <v/>
      </c>
      <c r="K87" s="95"/>
      <c r="L87" s="95"/>
      <c r="M87" s="93" t="str">
        <f t="shared" si="7"/>
        <v>TBC</v>
      </c>
      <c r="N87" s="8"/>
    </row>
    <row r="88" spans="1:21" ht="45" x14ac:dyDescent="0.25">
      <c r="A88" s="32" t="str">
        <f t="shared" si="9"/>
        <v>TBC69</v>
      </c>
      <c r="B88" s="32" t="str">
        <f>CONCATENATE("H",(COUNTIF($M$8:M88,"H")))</f>
        <v>H0</v>
      </c>
      <c r="C88" s="32" t="str">
        <f>CONCATENATE("VH",(COUNTIF($M$8:M88,"VH")))</f>
        <v>VH0</v>
      </c>
      <c r="D88" s="32" t="str">
        <f>CONCATENATE("M",(COUNTIF($M$8:N88,"M")))</f>
        <v>M0</v>
      </c>
      <c r="E88" s="32" t="str">
        <f>CONCATENATE("L",(COUNTIF($M$8:N88,"L")))</f>
        <v>L0</v>
      </c>
      <c r="F88" s="32" t="str">
        <f>CONCATENATE("TBC",(COUNTIF($M$8:N88,"TBC")))</f>
        <v>TBC69</v>
      </c>
      <c r="G88" s="13" t="str">
        <f>Lookup_Admin!A76</f>
        <v>Z5</v>
      </c>
      <c r="H88" s="12" t="str">
        <f>Lookup_Admin!F76</f>
        <v>Is there a written procedure for installations, pipe repairs and maintenance to protect against microbial contamination?</v>
      </c>
      <c r="I88" s="150" t="s">
        <v>158</v>
      </c>
      <c r="J88" s="14" t="str">
        <f>IF(I88="N/A","N/A",IF(I88=VLOOKUP(G88,Lookup_Admin!A:C,3,FALSE),"H",""))</f>
        <v/>
      </c>
      <c r="K88" s="95"/>
      <c r="L88" s="95"/>
      <c r="M88" s="93" t="str">
        <f t="shared" si="7"/>
        <v>TBC</v>
      </c>
      <c r="N88" s="8"/>
    </row>
    <row r="89" spans="1:21" ht="30" x14ac:dyDescent="0.25">
      <c r="A89" s="32" t="str">
        <f t="shared" si="9"/>
        <v>TBC70</v>
      </c>
      <c r="B89" s="32" t="str">
        <f>CONCATENATE("H",(COUNTIF($M$8:M89,"H")))</f>
        <v>H0</v>
      </c>
      <c r="C89" s="32" t="str">
        <f>CONCATENATE("VH",(COUNTIF($M$8:M89,"VH")))</f>
        <v>VH0</v>
      </c>
      <c r="D89" s="32" t="str">
        <f>CONCATENATE("M",(COUNTIF($M$8:N89,"M")))</f>
        <v>M0</v>
      </c>
      <c r="E89" s="32" t="str">
        <f>CONCATENATE("L",(COUNTIF($M$8:N89,"L")))</f>
        <v>L0</v>
      </c>
      <c r="F89" s="32" t="str">
        <f>CONCATENATE("TBC",(COUNTIF($M$8:N89,"TBC")))</f>
        <v>TBC70</v>
      </c>
      <c r="G89" s="13" t="str">
        <f>Lookup_Admin!A77</f>
        <v>Z6</v>
      </c>
      <c r="H89" s="12" t="str">
        <f>Lookup_Admin!F77</f>
        <v>Do operators have adequate (even if informal) general hygiene awareness?</v>
      </c>
      <c r="I89" s="150" t="s">
        <v>158</v>
      </c>
      <c r="J89" s="14" t="str">
        <f>IF(I89="N/A","N/A",IF(I89=VLOOKUP(G89,Lookup_Admin!A:C,3,FALSE),"H",""))</f>
        <v/>
      </c>
      <c r="K89" s="95"/>
      <c r="L89" s="95"/>
      <c r="M89" s="93" t="str">
        <f t="shared" si="7"/>
        <v>TBC</v>
      </c>
      <c r="N89" s="8"/>
    </row>
    <row r="90" spans="1:21" ht="30" x14ac:dyDescent="0.25">
      <c r="A90" s="32" t="str">
        <f t="shared" si="9"/>
        <v>TBC71</v>
      </c>
      <c r="B90" s="32" t="str">
        <f>CONCATENATE("H",(COUNTIF($M$8:M90,"H")))</f>
        <v>H0</v>
      </c>
      <c r="C90" s="32" t="str">
        <f>CONCATENATE("VH",(COUNTIF($M$8:M90,"VH")))</f>
        <v>VH0</v>
      </c>
      <c r="D90" s="32" t="str">
        <f>CONCATENATE("M",(COUNTIF($M$8:N90,"M")))</f>
        <v>M0</v>
      </c>
      <c r="E90" s="32" t="str">
        <f>CONCATENATE("L",(COUNTIF($M$8:N90,"L")))</f>
        <v>L0</v>
      </c>
      <c r="F90" s="32" t="str">
        <f>CONCATENATE("TBC",(COUNTIF($M$8:N90,"TBC")))</f>
        <v>TBC71</v>
      </c>
      <c r="G90" s="13" t="str">
        <f>Lookup_Admin!A78</f>
        <v>Z7</v>
      </c>
      <c r="H90" s="12" t="str">
        <f>Lookup_Admin!F78</f>
        <v>Is there a documented procedure for operation of valves including authorisation?</v>
      </c>
      <c r="I90" s="150" t="s">
        <v>158</v>
      </c>
      <c r="J90" s="14" t="str">
        <f>IF(I90="N/A","N/A",IF(I90=VLOOKUP(G90,Lookup_Admin!A:C,3,FALSE),"H",""))</f>
        <v/>
      </c>
      <c r="K90" s="95"/>
      <c r="L90" s="95"/>
      <c r="M90" s="93" t="str">
        <f t="shared" si="7"/>
        <v>TBC</v>
      </c>
      <c r="N90" s="8"/>
    </row>
    <row r="91" spans="1:21" ht="30" x14ac:dyDescent="0.25">
      <c r="A91" s="32" t="str">
        <f t="shared" si="9"/>
        <v>TBC72</v>
      </c>
      <c r="B91" s="32" t="str">
        <f>CONCATENATE("H",(COUNTIF($M$8:M91,"H")))</f>
        <v>H0</v>
      </c>
      <c r="C91" s="32" t="str">
        <f>CONCATENATE("VH",(COUNTIF($M$8:M91,"VH")))</f>
        <v>VH0</v>
      </c>
      <c r="D91" s="32" t="str">
        <f>CONCATENATE("M",(COUNTIF($M$8:N91,"M")))</f>
        <v>M0</v>
      </c>
      <c r="E91" s="32" t="str">
        <f>CONCATENATE("L",(COUNTIF($M$8:N91,"L")))</f>
        <v>L0</v>
      </c>
      <c r="F91" s="32" t="str">
        <f>CONCATENATE("TBC",(COUNTIF($M$8:N91,"TBC")))</f>
        <v>TBC72</v>
      </c>
      <c r="G91" s="13" t="str">
        <f>Lookup_Admin!A79</f>
        <v>Z8</v>
      </c>
      <c r="H91" s="12" t="str">
        <f>Lookup_Admin!F79</f>
        <v>Are there any records of reservoir cleaning and maintenance (at least bi-annually) ?</v>
      </c>
      <c r="I91" s="150" t="s">
        <v>158</v>
      </c>
      <c r="J91" s="14" t="str">
        <f>IF(I91="N/A","N/A",IF(I91=VLOOKUP(G91,Lookup_Admin!A:C,3,FALSE),"H",""))</f>
        <v/>
      </c>
      <c r="K91" s="95"/>
      <c r="L91" s="95"/>
      <c r="M91" s="93" t="str">
        <f t="shared" si="7"/>
        <v>TBC</v>
      </c>
      <c r="N91" s="8"/>
    </row>
    <row r="92" spans="1:21" ht="45" x14ac:dyDescent="0.25">
      <c r="A92" s="32" t="str">
        <f t="shared" si="9"/>
        <v>TBC73</v>
      </c>
      <c r="B92" s="32" t="str">
        <f>CONCATENATE("H",(COUNTIF($M$8:M92,"H")))</f>
        <v>H0</v>
      </c>
      <c r="C92" s="32" t="str">
        <f>CONCATENATE("VH",(COUNTIF($M$8:M92,"VH")))</f>
        <v>VH0</v>
      </c>
      <c r="D92" s="32" t="str">
        <f>CONCATENATE("M",(COUNTIF($M$8:N92,"M")))</f>
        <v>M0</v>
      </c>
      <c r="E92" s="32" t="str">
        <f>CONCATENATE("L",(COUNTIF($M$8:N92,"L")))</f>
        <v>L0</v>
      </c>
      <c r="F92" s="32" t="str">
        <f>CONCATENATE("TBC",(COUNTIF($M$8:N92,"TBC")))</f>
        <v>TBC73</v>
      </c>
      <c r="G92" s="13" t="str">
        <f>Lookup_Admin!A80</f>
        <v>Z9</v>
      </c>
      <c r="H92" s="12" t="str">
        <f>Lookup_Admin!F80</f>
        <v>Are the records checked to ensure the required maintenance and checks have been carried out satisfactorily?</v>
      </c>
      <c r="I92" s="150" t="s">
        <v>158</v>
      </c>
      <c r="J92" s="14" t="str">
        <f>IF(I92="N/A","N/A",IF(I92=VLOOKUP(G92,Lookup_Admin!A:C,3,FALSE),"H",""))</f>
        <v/>
      </c>
      <c r="K92" s="95"/>
      <c r="L92" s="95"/>
      <c r="M92" s="93" t="str">
        <f t="shared" ref="M92:M110" si="13">IF(I92="TBC",IF(I92="N/A","","TBC"),IF(J92="H",IF(K92="","Likelihood Required",IF(K92*L92&lt;$U$10,"L", IF(K92*L92&lt;$U$11,"M",IF(K92*L92&lt;=$U$12,"H","VH")))),""))</f>
        <v>TBC</v>
      </c>
      <c r="N92" s="8"/>
    </row>
    <row r="93" spans="1:21" ht="30" x14ac:dyDescent="0.25">
      <c r="A93" s="32" t="str">
        <f t="shared" si="9"/>
        <v>TBC74</v>
      </c>
      <c r="B93" s="32" t="str">
        <f>CONCATENATE("H",(COUNTIF($M$8:M93,"H")))</f>
        <v>H0</v>
      </c>
      <c r="C93" s="32" t="str">
        <f>CONCATENATE("VH",(COUNTIF($M$8:M93,"VH")))</f>
        <v>VH0</v>
      </c>
      <c r="D93" s="32" t="str">
        <f>CONCATENATE("M",(COUNTIF($M$8:N93,"M")))</f>
        <v>M0</v>
      </c>
      <c r="E93" s="32" t="str">
        <f>CONCATENATE("L",(COUNTIF($M$8:N93,"L")))</f>
        <v>L0</v>
      </c>
      <c r="F93" s="32" t="str">
        <f>CONCATENATE("TBC",(COUNTIF($M$8:N93,"TBC")))</f>
        <v>TBC74</v>
      </c>
      <c r="G93" s="13" t="str">
        <f>Lookup_Admin!A81</f>
        <v>Z10</v>
      </c>
      <c r="H93" s="12" t="str">
        <f>Lookup_Admin!F81</f>
        <v>Is there a stock control process for any chemicals used to ensure their continuous availability?</v>
      </c>
      <c r="I93" s="150" t="s">
        <v>158</v>
      </c>
      <c r="J93" s="14" t="str">
        <f>IF(I93="N/A","N/A",IF(I93=VLOOKUP(G93,Lookup_Admin!A:C,3,FALSE),"H",""))</f>
        <v/>
      </c>
      <c r="K93" s="95"/>
      <c r="L93" s="95"/>
      <c r="M93" s="93" t="str">
        <f t="shared" si="13"/>
        <v>TBC</v>
      </c>
      <c r="N93" s="8"/>
    </row>
    <row r="94" spans="1:21" ht="30" x14ac:dyDescent="0.25">
      <c r="A94" s="32" t="str">
        <f t="shared" si="9"/>
        <v>TBC75</v>
      </c>
      <c r="B94" s="32" t="str">
        <f>CONCATENATE("H",(COUNTIF($M$8:M94,"H")))</f>
        <v>H0</v>
      </c>
      <c r="C94" s="32" t="str">
        <f>CONCATENATE("VH",(COUNTIF($M$8:M94,"VH")))</f>
        <v>VH0</v>
      </c>
      <c r="D94" s="32" t="str">
        <f>CONCATENATE("M",(COUNTIF($M$8:N94,"M")))</f>
        <v>M0</v>
      </c>
      <c r="E94" s="32" t="str">
        <f>CONCATENATE("L",(COUNTIF($M$8:N94,"L")))</f>
        <v>L0</v>
      </c>
      <c r="F94" s="32" t="str">
        <f>CONCATENATE("TBC",(COUNTIF($M$8:N94,"TBC")))</f>
        <v>TBC75</v>
      </c>
      <c r="G94" s="13" t="str">
        <f>Lookup_Admin!A82</f>
        <v>Z11</v>
      </c>
      <c r="H94" s="12" t="str">
        <f>Lookup_Admin!F82</f>
        <v>Is there a stock control process for any key spare parts/equipment?</v>
      </c>
      <c r="I94" s="150" t="s">
        <v>158</v>
      </c>
      <c r="J94" s="14" t="str">
        <f>IF(I94="N/A","N/A",IF(I94=VLOOKUP(G94,Lookup_Admin!A:C,3,FALSE),"H",""))</f>
        <v/>
      </c>
      <c r="K94" s="95"/>
      <c r="L94" s="95"/>
      <c r="M94" s="93" t="str">
        <f t="shared" si="13"/>
        <v>TBC</v>
      </c>
      <c r="N94" s="8"/>
    </row>
    <row r="95" spans="1:21" ht="30" x14ac:dyDescent="0.25">
      <c r="A95" s="32" t="str">
        <f t="shared" si="9"/>
        <v>TBC76</v>
      </c>
      <c r="B95" s="32" t="str">
        <f>CONCATENATE("H",(COUNTIF($M$8:M95,"H")))</f>
        <v>H0</v>
      </c>
      <c r="C95" s="32" t="str">
        <f>CONCATENATE("VH",(COUNTIF($M$8:M95,"VH")))</f>
        <v>VH0</v>
      </c>
      <c r="D95" s="32" t="str">
        <f>CONCATENATE("M",(COUNTIF($M$8:N95,"M")))</f>
        <v>M0</v>
      </c>
      <c r="E95" s="32" t="str">
        <f>CONCATENATE("L",(COUNTIF($M$8:N95,"L")))</f>
        <v>L0</v>
      </c>
      <c r="F95" s="32" t="str">
        <f>CONCATENATE("TBC",(COUNTIF($M$8:N95,"TBC")))</f>
        <v>TBC76</v>
      </c>
      <c r="G95" s="13" t="str">
        <f>Lookup_Admin!A83</f>
        <v>Z12</v>
      </c>
      <c r="H95" s="12" t="str">
        <f>Lookup_Admin!F83</f>
        <v>Is there a documented contingency plan in the event of power failure, equipment failure?</v>
      </c>
      <c r="I95" s="150" t="s">
        <v>158</v>
      </c>
      <c r="J95" s="14" t="str">
        <f>IF(I95="N/A","N/A",IF(I95=VLOOKUP(G95,Lookup_Admin!A:C,3,FALSE),"H",""))</f>
        <v/>
      </c>
      <c r="K95" s="95"/>
      <c r="L95" s="95"/>
      <c r="M95" s="93" t="str">
        <f t="shared" si="13"/>
        <v>TBC</v>
      </c>
      <c r="N95" s="8"/>
    </row>
    <row r="96" spans="1:21" ht="30" x14ac:dyDescent="0.25">
      <c r="A96" s="32" t="str">
        <f t="shared" ref="A96:A110" si="14">IF(M96="VH",C96,IF(M96="H",B96,IF(M96="M",D96,IF(M96="L",E96,IF(M96="TBC",F96)))))</f>
        <v>TBC77</v>
      </c>
      <c r="B96" s="32" t="str">
        <f>CONCATENATE("H",(COUNTIF($M$8:M96,"H")))</f>
        <v>H0</v>
      </c>
      <c r="C96" s="32" t="str">
        <f>CONCATENATE("VH",(COUNTIF($M$8:M96,"VH")))</f>
        <v>VH0</v>
      </c>
      <c r="D96" s="32" t="str">
        <f>CONCATENATE("M",(COUNTIF($M$8:N96,"M")))</f>
        <v>M0</v>
      </c>
      <c r="E96" s="32" t="str">
        <f>CONCATENATE("L",(COUNTIF($M$8:N96,"L")))</f>
        <v>L0</v>
      </c>
      <c r="F96" s="32" t="str">
        <f>CONCATENATE("TBC",(COUNTIF($M$8:N96,"TBC")))</f>
        <v>TBC77</v>
      </c>
      <c r="G96" s="13" t="str">
        <f>Lookup_Admin!A84</f>
        <v>Z13</v>
      </c>
      <c r="H96" s="12" t="str">
        <f>Lookup_Admin!F84</f>
        <v>Is the person nominated to manage the supply trained to run and maintain the supply?</v>
      </c>
      <c r="I96" s="150" t="s">
        <v>158</v>
      </c>
      <c r="J96" s="14" t="str">
        <f>IF(I96="N/A","N/A",IF(I96=VLOOKUP(G96,Lookup_Admin!A:C,3,FALSE),"H",""))</f>
        <v/>
      </c>
      <c r="K96" s="95"/>
      <c r="L96" s="95"/>
      <c r="M96" s="93" t="str">
        <f t="shared" si="13"/>
        <v>TBC</v>
      </c>
      <c r="N96" s="8"/>
    </row>
    <row r="97" spans="1:14" ht="30" x14ac:dyDescent="0.25">
      <c r="A97" s="32" t="str">
        <f t="shared" si="14"/>
        <v>TBC78</v>
      </c>
      <c r="B97" s="32" t="str">
        <f>CONCATENATE("H",(COUNTIF($M$8:M97,"H")))</f>
        <v>H0</v>
      </c>
      <c r="C97" s="32" t="str">
        <f>CONCATENATE("VH",(COUNTIF($M$8:M97,"VH")))</f>
        <v>VH0</v>
      </c>
      <c r="D97" s="32" t="str">
        <f>CONCATENATE("M",(COUNTIF($M$8:N97,"M")))</f>
        <v>M0</v>
      </c>
      <c r="E97" s="32" t="str">
        <f>CONCATENATE("L",(COUNTIF($M$8:N97,"L")))</f>
        <v>L0</v>
      </c>
      <c r="F97" s="32" t="str">
        <f>CONCATENATE("TBC",(COUNTIF($M$8:N97,"TBC")))</f>
        <v>TBC78</v>
      </c>
      <c r="G97" s="13" t="str">
        <f>Lookup_Admin!A85</f>
        <v>Z14</v>
      </c>
      <c r="H97" s="12" t="str">
        <f>Lookup_Admin!F85</f>
        <v>Is there a nominated person to run the supply when the above person is unavailable?</v>
      </c>
      <c r="I97" s="150" t="s">
        <v>158</v>
      </c>
      <c r="J97" s="14" t="str">
        <f>IF(I97="N/A","N/A",IF(I97=VLOOKUP(G97,Lookup_Admin!A:C,3,FALSE),"H",""))</f>
        <v/>
      </c>
      <c r="K97" s="95"/>
      <c r="L97" s="95"/>
      <c r="M97" s="93" t="str">
        <f t="shared" si="13"/>
        <v>TBC</v>
      </c>
      <c r="N97" s="8"/>
    </row>
    <row r="98" spans="1:14" ht="30" x14ac:dyDescent="0.25">
      <c r="A98" s="32" t="str">
        <f t="shared" si="14"/>
        <v>TBC79</v>
      </c>
      <c r="B98" s="32" t="str">
        <f>CONCATENATE("H",(COUNTIF($M$8:M98,"H")))</f>
        <v>H0</v>
      </c>
      <c r="C98" s="32" t="str">
        <f>CONCATENATE("VH",(COUNTIF($M$8:M98,"VH")))</f>
        <v>VH0</v>
      </c>
      <c r="D98" s="32" t="str">
        <f>CONCATENATE("M",(COUNTIF($M$8:N98,"M")))</f>
        <v>M0</v>
      </c>
      <c r="E98" s="32" t="str">
        <f>CONCATENATE("L",(COUNTIF($M$8:N98,"L")))</f>
        <v>L0</v>
      </c>
      <c r="F98" s="32" t="str">
        <f>CONCATENATE("TBC",(COUNTIF($M$8:N98,"TBC")))</f>
        <v>TBC79</v>
      </c>
      <c r="G98" s="13" t="str">
        <f>Lookup_Admin!A86</f>
        <v>Z15</v>
      </c>
      <c r="H98" s="12" t="str">
        <f>Lookup_Admin!F86</f>
        <v>Is there a documented system to report emergencies to management/owner of supply?</v>
      </c>
      <c r="I98" s="150" t="s">
        <v>158</v>
      </c>
      <c r="J98" s="14" t="str">
        <f>IF(I98="N/A","N/A",IF(I98=VLOOKUP(G98,Lookup_Admin!A:C,3,FALSE),"H",""))</f>
        <v/>
      </c>
      <c r="K98" s="95"/>
      <c r="L98" s="95"/>
      <c r="M98" s="93" t="str">
        <f t="shared" si="13"/>
        <v>TBC</v>
      </c>
      <c r="N98" s="8"/>
    </row>
    <row r="99" spans="1:14" ht="30" x14ac:dyDescent="0.25">
      <c r="A99" s="32" t="str">
        <f t="shared" si="14"/>
        <v>TBC80</v>
      </c>
      <c r="B99" s="32" t="str">
        <f>CONCATENATE("H",(COUNTIF($M$8:M99,"H")))</f>
        <v>H0</v>
      </c>
      <c r="C99" s="32" t="str">
        <f>CONCATENATE("VH",(COUNTIF($M$8:M99,"VH")))</f>
        <v>VH0</v>
      </c>
      <c r="D99" s="32" t="str">
        <f>CONCATENATE("M",(COUNTIF($M$8:N99,"M")))</f>
        <v>M0</v>
      </c>
      <c r="E99" s="32" t="str">
        <f>CONCATENATE("L",(COUNTIF($M$8:N99,"L")))</f>
        <v>L0</v>
      </c>
      <c r="F99" s="32" t="str">
        <f>CONCATENATE("TBC",(COUNTIF($M$8:N99,"TBC")))</f>
        <v>TBC80</v>
      </c>
      <c r="G99" s="13" t="str">
        <f>Lookup_Admin!A87</f>
        <v>Z16</v>
      </c>
      <c r="H99" s="12" t="str">
        <f>Lookup_Admin!F87</f>
        <v>Are there calibration schedules in place for key dosing and monitoring equipment?</v>
      </c>
      <c r="I99" s="150" t="s">
        <v>158</v>
      </c>
      <c r="J99" s="14" t="str">
        <f>IF(I99="N/A","N/A",IF(I99=VLOOKUP(G99,Lookup_Admin!A:C,3,FALSE),"H",""))</f>
        <v/>
      </c>
      <c r="K99" s="95"/>
      <c r="L99" s="95"/>
      <c r="M99" s="93" t="str">
        <f t="shared" si="13"/>
        <v>TBC</v>
      </c>
      <c r="N99" s="8"/>
    </row>
    <row r="100" spans="1:14" ht="30" x14ac:dyDescent="0.25">
      <c r="A100" s="32" t="str">
        <f t="shared" si="14"/>
        <v>TBC81</v>
      </c>
      <c r="B100" s="32" t="str">
        <f>CONCATENATE("H",(COUNTIF($M$8:M100,"H")))</f>
        <v>H0</v>
      </c>
      <c r="C100" s="32" t="str">
        <f>CONCATENATE("VH",(COUNTIF($M$8:M100,"VH")))</f>
        <v>VH0</v>
      </c>
      <c r="D100" s="32" t="str">
        <f>CONCATENATE("M",(COUNTIF($M$8:N100,"M")))</f>
        <v>M0</v>
      </c>
      <c r="E100" s="32" t="str">
        <f>CONCATENATE("L",(COUNTIF($M$8:N100,"L")))</f>
        <v>L0</v>
      </c>
      <c r="F100" s="32" t="str">
        <f>CONCATENATE("TBC",(COUNTIF($M$8:N100,"TBC")))</f>
        <v>TBC81</v>
      </c>
      <c r="G100" s="13" t="str">
        <f>Lookup_Admin!A88</f>
        <v>Z17</v>
      </c>
      <c r="H100" s="12" t="str">
        <f>Lookup_Admin!F88</f>
        <v>Is there a weekly site inspection to check for changes (e.g. Dead sheep, broken fence)?</v>
      </c>
      <c r="I100" s="150" t="s">
        <v>158</v>
      </c>
      <c r="J100" s="14" t="str">
        <f>IF(I100="N/A","N/A",IF(I100=VLOOKUP(G100,Lookup_Admin!A:C,3,FALSE),"H",""))</f>
        <v/>
      </c>
      <c r="K100" s="95"/>
      <c r="L100" s="95"/>
      <c r="M100" s="93" t="str">
        <f t="shared" si="13"/>
        <v>TBC</v>
      </c>
      <c r="N100" s="8"/>
    </row>
    <row r="101" spans="1:14" ht="30" x14ac:dyDescent="0.25">
      <c r="A101" s="32" t="str">
        <f t="shared" si="14"/>
        <v>TBC82</v>
      </c>
      <c r="B101" s="32" t="str">
        <f>CONCATENATE("H",(COUNTIF($M$8:M101,"H")))</f>
        <v>H0</v>
      </c>
      <c r="C101" s="32" t="str">
        <f>CONCATENATE("VH",(COUNTIF($M$8:M101,"VH")))</f>
        <v>VH0</v>
      </c>
      <c r="D101" s="32" t="str">
        <f>CONCATENATE("M",(COUNTIF($M$8:N101,"M")))</f>
        <v>M0</v>
      </c>
      <c r="E101" s="32" t="str">
        <f>CONCATENATE("L",(COUNTIF($M$8:N101,"L")))</f>
        <v>L0</v>
      </c>
      <c r="F101" s="32" t="str">
        <f>CONCATENATE("TBC",(COUNTIF($M$8:N101,"TBC")))</f>
        <v>TBC82</v>
      </c>
      <c r="G101" s="13" t="str">
        <f>Lookup_Admin!A89</f>
        <v>Z18</v>
      </c>
      <c r="H101" s="12" t="str">
        <f>Lookup_Admin!F89</f>
        <v>Are there appropriate procedures for rectifying customer complaints?</v>
      </c>
      <c r="I101" s="150" t="s">
        <v>158</v>
      </c>
      <c r="J101" s="14" t="str">
        <f>IF(I101="N/A","N/A",IF(I101=VLOOKUP(G101,Lookup_Admin!A:C,3,FALSE),"H",""))</f>
        <v/>
      </c>
      <c r="K101" s="95"/>
      <c r="L101" s="95"/>
      <c r="M101" s="93" t="str">
        <f t="shared" si="13"/>
        <v>TBC</v>
      </c>
      <c r="N101" s="8"/>
    </row>
    <row r="102" spans="1:14" ht="30" x14ac:dyDescent="0.25">
      <c r="A102" s="32" t="str">
        <f t="shared" si="14"/>
        <v>TBC83</v>
      </c>
      <c r="B102" s="32" t="str">
        <f>CONCATENATE("H",(COUNTIF($M$8:M102,"H")))</f>
        <v>H0</v>
      </c>
      <c r="C102" s="32" t="str">
        <f>CONCATENATE("VH",(COUNTIF($M$8:M102,"VH")))</f>
        <v>VH0</v>
      </c>
      <c r="D102" s="32" t="str">
        <f>CONCATENATE("M",(COUNTIF($M$8:N102,"M")))</f>
        <v>M0</v>
      </c>
      <c r="E102" s="32" t="str">
        <f>CONCATENATE("L",(COUNTIF($M$8:N102,"L")))</f>
        <v>L0</v>
      </c>
      <c r="F102" s="32" t="str">
        <f>CONCATENATE("TBC",(COUNTIF($M$8:N102,"TBC")))</f>
        <v>TBC83</v>
      </c>
      <c r="G102" s="13" t="str">
        <f>Lookup_Admin!A90</f>
        <v>Z19</v>
      </c>
      <c r="H102" s="12" t="str">
        <f>Lookup_Admin!F90</f>
        <v>Are there procedures and records in place to inform the LA of any changes to the risk assessment?</v>
      </c>
      <c r="I102" s="150" t="s">
        <v>158</v>
      </c>
      <c r="J102" s="14" t="str">
        <f>IF(I102="N/A","N/A",IF(I102=VLOOKUP(G102,Lookup_Admin!A:C,3,FALSE),"H",""))</f>
        <v/>
      </c>
      <c r="K102" s="95"/>
      <c r="L102" s="95"/>
      <c r="M102" s="93" t="str">
        <f t="shared" si="13"/>
        <v>TBC</v>
      </c>
      <c r="N102" s="8"/>
    </row>
    <row r="103" spans="1:14" ht="45" x14ac:dyDescent="0.25">
      <c r="A103" s="32" t="str">
        <f t="shared" si="14"/>
        <v>TBC84</v>
      </c>
      <c r="B103" s="32" t="str">
        <f>CONCATENATE("H",(COUNTIF($M$8:M103,"H")))</f>
        <v>H0</v>
      </c>
      <c r="C103" s="32" t="str">
        <f>CONCATENATE("VH",(COUNTIF($M$8:M103,"VH")))</f>
        <v>VH0</v>
      </c>
      <c r="D103" s="32" t="str">
        <f>CONCATENATE("M",(COUNTIF($M$8:N103,"M")))</f>
        <v>M0</v>
      </c>
      <c r="E103" s="32" t="str">
        <f>CONCATENATE("L",(COUNTIF($M$8:N103,"L")))</f>
        <v>L0</v>
      </c>
      <c r="F103" s="32" t="str">
        <f>CONCATENATE("TBC",(COUNTIF($M$8:N103,"TBC")))</f>
        <v>TBC84</v>
      </c>
      <c r="G103" s="13" t="str">
        <f>Lookup_Admin!A91</f>
        <v>Z20</v>
      </c>
      <c r="H103" s="12" t="str">
        <f>Lookup_Admin!F91</f>
        <v>If a risk assessment has previously been carried out, is there a plan for delivering the required improvements?</v>
      </c>
      <c r="I103" s="150" t="s">
        <v>158</v>
      </c>
      <c r="J103" s="14" t="str">
        <f>IF(I103="N/A","N/A",IF(I103=VLOOKUP(G103,Lookup_Admin!A:C,3,FALSE),"H",""))</f>
        <v/>
      </c>
      <c r="K103" s="95"/>
      <c r="L103" s="95"/>
      <c r="M103" s="93" t="str">
        <f t="shared" si="13"/>
        <v>TBC</v>
      </c>
      <c r="N103" s="8"/>
    </row>
    <row r="104" spans="1:14" ht="45" x14ac:dyDescent="0.25">
      <c r="A104" s="32" t="str">
        <f t="shared" si="14"/>
        <v>TBC85</v>
      </c>
      <c r="B104" s="32" t="str">
        <f>CONCATENATE("H",(COUNTIF($M$8:M104,"H")))</f>
        <v>H0</v>
      </c>
      <c r="C104" s="32" t="str">
        <f>CONCATENATE("VH",(COUNTIF($M$8:M104,"VH")))</f>
        <v>VH0</v>
      </c>
      <c r="D104" s="32" t="str">
        <f>CONCATENATE("M",(COUNTIF($M$8:N104,"M")))</f>
        <v>M0</v>
      </c>
      <c r="E104" s="32" t="str">
        <f>CONCATENATE("L",(COUNTIF($M$8:N104,"L")))</f>
        <v>L0</v>
      </c>
      <c r="F104" s="32" t="str">
        <f>CONCATENATE("TBC",(COUNTIF($M$8:N104,"TBC")))</f>
        <v>TBC85</v>
      </c>
      <c r="G104" s="13" t="str">
        <f>Lookup_Admin!A92</f>
        <v>Z21</v>
      </c>
      <c r="H104" s="12" t="str">
        <f>Lookup_Admin!F92</f>
        <v xml:space="preserve">Is there a detailed plan of the site including details of source, tanks, distribution pipes, valves (material, age) etc. </v>
      </c>
      <c r="I104" s="150" t="s">
        <v>158</v>
      </c>
      <c r="J104" s="14" t="str">
        <f>IF(I104="N/A","N/A",IF(I104=VLOOKUP(G104,Lookup_Admin!A:C,3,FALSE),"H",""))</f>
        <v/>
      </c>
      <c r="K104" s="95"/>
      <c r="L104" s="95"/>
      <c r="M104" s="93" t="str">
        <f t="shared" si="13"/>
        <v>TBC</v>
      </c>
      <c r="N104" s="8"/>
    </row>
    <row r="105" spans="1:14" ht="30" x14ac:dyDescent="0.25">
      <c r="A105" s="32" t="str">
        <f t="shared" si="14"/>
        <v>TBC86</v>
      </c>
      <c r="B105" s="32" t="str">
        <f>CONCATENATE("H",(COUNTIF($M$8:M105,"H")))</f>
        <v>H0</v>
      </c>
      <c r="C105" s="32" t="str">
        <f>CONCATENATE("VH",(COUNTIF($M$8:M105,"VH")))</f>
        <v>VH0</v>
      </c>
      <c r="D105" s="32" t="str">
        <f>CONCATENATE("M",(COUNTIF($M$8:N105,"M")))</f>
        <v>M0</v>
      </c>
      <c r="E105" s="32" t="str">
        <f>CONCATENATE("L",(COUNTIF($M$8:N105,"L")))</f>
        <v>L0</v>
      </c>
      <c r="F105" s="32" t="str">
        <f>CONCATENATE("TBC",(COUNTIF($M$8:N105,"TBC")))</f>
        <v>TBC86</v>
      </c>
      <c r="G105" s="13" t="str">
        <f>Lookup_Admin!A93</f>
        <v>Z22</v>
      </c>
      <c r="H105" s="12" t="str">
        <f>Lookup_Admin!F93</f>
        <v>Is there a documented contingency for the supply running out?</v>
      </c>
      <c r="I105" s="150" t="s">
        <v>158</v>
      </c>
      <c r="J105" s="14" t="str">
        <f>IF(I105="N/A","N/A",IF(I105=VLOOKUP(G105,Lookup_Admin!A:C,3,FALSE),"H",""))</f>
        <v/>
      </c>
      <c r="K105" s="95"/>
      <c r="L105" s="95"/>
      <c r="M105" s="93" t="str">
        <f t="shared" si="13"/>
        <v>TBC</v>
      </c>
      <c r="N105" s="8"/>
    </row>
    <row r="106" spans="1:14" ht="60" x14ac:dyDescent="0.25">
      <c r="A106" s="32" t="str">
        <f t="shared" si="14"/>
        <v>TBC87</v>
      </c>
      <c r="B106" s="32" t="str">
        <f>CONCATENATE("H",(COUNTIF($M$8:M106,"H")))</f>
        <v>H0</v>
      </c>
      <c r="C106" s="32" t="str">
        <f>CONCATENATE("VH",(COUNTIF($M$8:M106,"VH")))</f>
        <v>VH0</v>
      </c>
      <c r="D106" s="32" t="str">
        <f>CONCATENATE("M",(COUNTIF($M$8:N106,"M")))</f>
        <v>M0</v>
      </c>
      <c r="E106" s="32" t="str">
        <f>CONCATENATE("L",(COUNTIF($M$8:N106,"L")))</f>
        <v>L0</v>
      </c>
      <c r="F106" s="32" t="str">
        <f>CONCATENATE("TBC",(COUNTIF($M$8:N106,"TBC")))</f>
        <v>TBC87</v>
      </c>
      <c r="G106" s="13" t="str">
        <f>Lookup_Admin!A94</f>
        <v>Z23</v>
      </c>
      <c r="H106" s="12" t="str">
        <f>Lookup_Admin!F94</f>
        <v>Do the treatment chemicals and materials conform to Regulation 5? Have all new installations since 2010 complied with Regulation 5 (or equivalent in Wales) – products and processes</v>
      </c>
      <c r="I106" s="150" t="s">
        <v>158</v>
      </c>
      <c r="J106" s="14" t="str">
        <f>IF(I106="N/A","N/A",IF(I106=VLOOKUP(G106,Lookup_Admin!A:C,3,FALSE),"H",""))</f>
        <v/>
      </c>
      <c r="K106" s="95"/>
      <c r="L106" s="95"/>
      <c r="M106" s="93" t="str">
        <f t="shared" si="13"/>
        <v>TBC</v>
      </c>
      <c r="N106" s="8"/>
    </row>
    <row r="107" spans="1:14" ht="60" x14ac:dyDescent="0.25">
      <c r="A107" s="32" t="str">
        <f t="shared" si="14"/>
        <v>TBC88</v>
      </c>
      <c r="B107" s="32" t="str">
        <f>CONCATENATE("H",(COUNTIF($M$8:M107,"H")))</f>
        <v>H0</v>
      </c>
      <c r="C107" s="32" t="str">
        <f>CONCATENATE("VH",(COUNTIF($M$8:M107,"VH")))</f>
        <v>VH0</v>
      </c>
      <c r="D107" s="32" t="str">
        <f>CONCATENATE("M",(COUNTIF($M$8:N107,"M")))</f>
        <v>M0</v>
      </c>
      <c r="E107" s="32" t="str">
        <f>CONCATENATE("L",(COUNTIF($M$8:N107,"L")))</f>
        <v>L0</v>
      </c>
      <c r="F107" s="32" t="str">
        <f>CONCATENATE("TBC",(COUNTIF($M$8:N107,"TBC")))</f>
        <v>TBC88</v>
      </c>
      <c r="G107" s="13" t="str">
        <f>Lookup_Admin!A95</f>
        <v>Z24</v>
      </c>
      <c r="H107" s="12" t="str">
        <f>Lookup_Admin!F95</f>
        <v>Do all materials involved in the distribution system conform to Regulation 5? Have all new installations since 2010 complied with Regulation 5 (or equivalent in Wales) – products and processes?</v>
      </c>
      <c r="I107" s="150" t="s">
        <v>158</v>
      </c>
      <c r="J107" s="14" t="str">
        <f>IF(I107="N/A","N/A",IF(I107=VLOOKUP(G107,Lookup_Admin!A:C,3,FALSE),"H",""))</f>
        <v/>
      </c>
      <c r="K107" s="95"/>
      <c r="L107" s="95"/>
      <c r="M107" s="93" t="str">
        <f t="shared" si="13"/>
        <v>TBC</v>
      </c>
      <c r="N107" s="8"/>
    </row>
    <row r="108" spans="1:14" ht="45" x14ac:dyDescent="0.25">
      <c r="A108" s="32" t="str">
        <f t="shared" si="14"/>
        <v>TBC89</v>
      </c>
      <c r="B108" s="32" t="str">
        <f>CONCATENATE("H",(COUNTIF($M$8:M108,"H")))</f>
        <v>H0</v>
      </c>
      <c r="C108" s="32" t="str">
        <f>CONCATENATE("VH",(COUNTIF($M$8:M108,"VH")))</f>
        <v>VH0</v>
      </c>
      <c r="D108" s="32" t="str">
        <f>CONCATENATE("M",(COUNTIF($M$8:N108,"M")))</f>
        <v>M0</v>
      </c>
      <c r="E108" s="32" t="str">
        <f>CONCATENATE("L",(COUNTIF($M$8:N108,"L")))</f>
        <v>L0</v>
      </c>
      <c r="F108" s="32" t="str">
        <f>CONCATENATE("TBC",(COUNTIF($M$8:N108,"TBC")))</f>
        <v>TBC89</v>
      </c>
      <c r="G108" s="13" t="str">
        <f>Lookup_Admin!A96</f>
        <v>Z25</v>
      </c>
      <c r="H108" s="12" t="str">
        <f>Lookup_Admin!F96</f>
        <v>Is there a documented procedure for carrying out mains tappings (making new connections into pipes)?</v>
      </c>
      <c r="I108" s="150" t="s">
        <v>158</v>
      </c>
      <c r="J108" s="14" t="str">
        <f>IF(I108="N/A","N/A",IF(I108=VLOOKUP(G108,Lookup_Admin!A:C,3,FALSE),"H",""))</f>
        <v/>
      </c>
      <c r="K108" s="95"/>
      <c r="L108" s="95"/>
      <c r="M108" s="93" t="str">
        <f t="shared" si="13"/>
        <v>TBC</v>
      </c>
      <c r="N108" s="8"/>
    </row>
    <row r="109" spans="1:14" ht="45" x14ac:dyDescent="0.25">
      <c r="A109" s="32" t="str">
        <f t="shared" si="14"/>
        <v>TBC90</v>
      </c>
      <c r="B109" s="32" t="str">
        <f>CONCATENATE("H",(COUNTIF($M$8:M109,"H")))</f>
        <v>H0</v>
      </c>
      <c r="C109" s="32" t="str">
        <f>CONCATENATE("VH",(COUNTIF($M$8:M109,"VH")))</f>
        <v>VH0</v>
      </c>
      <c r="D109" s="32" t="str">
        <f>CONCATENATE("M",(COUNTIF($M$8:N109,"M")))</f>
        <v>M0</v>
      </c>
      <c r="E109" s="32" t="str">
        <f>CONCATENATE("L",(COUNTIF($M$8:N109,"L")))</f>
        <v>L0</v>
      </c>
      <c r="F109" s="32" t="str">
        <f>CONCATENATE("TBC",(COUNTIF($M$8:N109,"TBC")))</f>
        <v>TBC90</v>
      </c>
      <c r="G109" s="13" t="str">
        <f>Lookup_Admin!A97</f>
        <v>Z26</v>
      </c>
      <c r="H109" s="12" t="str">
        <f>Lookup_Admin!F97</f>
        <v>Are persons carrying out this work competent and trained in this procedure?(e.g. approved by a water company or part of the Water Safe Scheme)?</v>
      </c>
      <c r="I109" s="150" t="s">
        <v>158</v>
      </c>
      <c r="J109" s="14" t="str">
        <f>IF(I109="N/A","N/A",IF(I109=VLOOKUP(G109,Lookup_Admin!A:C,3,FALSE),"H",""))</f>
        <v/>
      </c>
      <c r="K109" s="95"/>
      <c r="L109" s="95"/>
      <c r="M109" s="93" t="str">
        <f t="shared" si="13"/>
        <v>TBC</v>
      </c>
      <c r="N109" s="8"/>
    </row>
    <row r="110" spans="1:14" ht="30" x14ac:dyDescent="0.25">
      <c r="A110" s="32" t="str">
        <f t="shared" si="14"/>
        <v>TBC91</v>
      </c>
      <c r="B110" s="32" t="str">
        <f>CONCATENATE("H",(COUNTIF($M$8:M110,"H")))</f>
        <v>H0</v>
      </c>
      <c r="C110" s="32" t="str">
        <f>CONCATENATE("VH",(COUNTIF($M$8:M110,"VH")))</f>
        <v>VH0</v>
      </c>
      <c r="D110" s="32" t="str">
        <f>CONCATENATE("M",(COUNTIF($M$8:N110,"M")))</f>
        <v>M0</v>
      </c>
      <c r="E110" s="32" t="str">
        <f>CONCATENATE("L",(COUNTIF($M$8:N110,"L")))</f>
        <v>L0</v>
      </c>
      <c r="F110" s="32" t="str">
        <f>CONCATENATE("TBC",(COUNTIF($M$8:N110,"TBC")))</f>
        <v>TBC91</v>
      </c>
      <c r="G110" s="13" t="str">
        <f>Lookup_Admin!A98</f>
        <v>Z27</v>
      </c>
      <c r="H110" s="12" t="str">
        <f>Lookup_Admin!F98</f>
        <v>Any additional site specific hazard(s) associated with management</v>
      </c>
      <c r="I110" s="150" t="s">
        <v>158</v>
      </c>
      <c r="J110" s="14" t="str">
        <f>IF(I110="N/A","N/A",IF(I110=VLOOKUP(G110,Lookup_Admin!A:C,3,FALSE),"H",""))</f>
        <v/>
      </c>
      <c r="K110" s="95"/>
      <c r="L110" s="95"/>
      <c r="M110" s="93" t="str">
        <f t="shared" si="13"/>
        <v>TBC</v>
      </c>
      <c r="N110" s="8"/>
    </row>
    <row r="111" spans="1:14" hidden="1" x14ac:dyDescent="0.25">
      <c r="B111" s="32"/>
      <c r="C111" s="32"/>
      <c r="D111" s="32"/>
      <c r="E111" s="32"/>
      <c r="F111" s="32"/>
      <c r="G111" s="13"/>
      <c r="I111" s="1"/>
      <c r="J111" s="14"/>
      <c r="K111" s="15"/>
      <c r="M111" s="16"/>
    </row>
    <row r="112" spans="1:14" hidden="1" x14ac:dyDescent="0.25">
      <c r="B112" s="32"/>
      <c r="C112" s="32"/>
      <c r="D112" s="32"/>
      <c r="E112" s="32"/>
      <c r="F112" s="32"/>
      <c r="G112" s="13"/>
      <c r="I112" s="1"/>
      <c r="J112" s="14"/>
      <c r="K112" s="15"/>
      <c r="M112" s="16"/>
    </row>
    <row r="113" spans="2:13" hidden="1" x14ac:dyDescent="0.25">
      <c r="B113" s="32"/>
      <c r="C113" s="32"/>
      <c r="D113" s="32"/>
      <c r="E113" s="32"/>
      <c r="F113" s="32"/>
      <c r="G113" s="13"/>
      <c r="I113" s="1"/>
      <c r="J113" s="14"/>
      <c r="K113" s="15"/>
      <c r="M113" s="16"/>
    </row>
    <row r="114" spans="2:13" hidden="1" x14ac:dyDescent="0.25">
      <c r="B114" s="32"/>
      <c r="C114" s="32"/>
      <c r="D114" s="32"/>
      <c r="E114" s="32"/>
      <c r="F114" s="32"/>
      <c r="G114" s="13"/>
      <c r="I114" s="1"/>
      <c r="J114" s="14"/>
      <c r="K114" s="15"/>
      <c r="M114" s="16"/>
    </row>
    <row r="115" spans="2:13" hidden="1" x14ac:dyDescent="0.25">
      <c r="B115" s="32"/>
      <c r="C115" s="32"/>
      <c r="D115" s="32"/>
      <c r="E115" s="32"/>
      <c r="F115" s="32"/>
      <c r="G115" s="13"/>
      <c r="I115" s="1"/>
      <c r="J115" s="14"/>
      <c r="K115" s="15"/>
      <c r="M115" s="16"/>
    </row>
    <row r="116" spans="2:13" hidden="1" x14ac:dyDescent="0.25">
      <c r="B116" s="32"/>
      <c r="C116" s="32"/>
      <c r="D116" s="32"/>
      <c r="E116" s="32"/>
      <c r="F116" s="32"/>
      <c r="G116" s="13"/>
      <c r="I116" s="1"/>
      <c r="J116" s="14"/>
      <c r="K116" s="15"/>
      <c r="M116" s="16"/>
    </row>
    <row r="117" spans="2:13" hidden="1" x14ac:dyDescent="0.25">
      <c r="B117" s="32"/>
      <c r="C117" s="32"/>
      <c r="D117" s="32"/>
      <c r="E117" s="32"/>
      <c r="F117" s="32"/>
      <c r="G117" s="13"/>
      <c r="I117" s="1"/>
      <c r="J117" s="14"/>
      <c r="K117" s="15"/>
      <c r="M117" s="16"/>
    </row>
    <row r="118" spans="2:13" hidden="1" x14ac:dyDescent="0.25">
      <c r="B118" s="32"/>
      <c r="C118" s="32"/>
      <c r="D118" s="32"/>
      <c r="E118" s="32"/>
      <c r="F118" s="32"/>
      <c r="G118" s="13"/>
      <c r="I118" s="1"/>
      <c r="J118" s="14"/>
      <c r="K118" s="15"/>
      <c r="M118" s="16"/>
    </row>
    <row r="119" spans="2:13" hidden="1" x14ac:dyDescent="0.25">
      <c r="B119" s="32"/>
      <c r="C119" s="32"/>
      <c r="D119" s="32"/>
      <c r="E119" s="32"/>
      <c r="F119" s="32"/>
      <c r="G119" s="13"/>
      <c r="I119" s="1"/>
      <c r="J119" s="14"/>
      <c r="K119" s="15"/>
      <c r="M119" s="16"/>
    </row>
    <row r="120" spans="2:13" hidden="1" x14ac:dyDescent="0.25">
      <c r="B120" s="32"/>
      <c r="C120" s="32"/>
      <c r="D120" s="32"/>
      <c r="E120" s="32"/>
      <c r="F120" s="32"/>
      <c r="G120" s="13"/>
      <c r="I120" s="1"/>
      <c r="J120" s="14"/>
      <c r="K120" s="15"/>
      <c r="M120" s="16"/>
    </row>
    <row r="121" spans="2:13" hidden="1" x14ac:dyDescent="0.25">
      <c r="B121" s="32"/>
      <c r="C121" s="32"/>
      <c r="D121" s="32"/>
      <c r="E121" s="32"/>
      <c r="F121" s="32"/>
      <c r="G121" s="13"/>
      <c r="I121" s="1"/>
      <c r="J121" s="14"/>
      <c r="K121" s="15"/>
      <c r="M121" s="16"/>
    </row>
    <row r="122" spans="2:13" hidden="1" x14ac:dyDescent="0.25">
      <c r="B122" s="32"/>
      <c r="C122" s="32"/>
      <c r="D122" s="32"/>
      <c r="E122" s="32"/>
      <c r="F122" s="32"/>
      <c r="G122" s="13"/>
      <c r="I122" s="1"/>
      <c r="J122" s="14"/>
      <c r="K122" s="15"/>
      <c r="M122" s="16"/>
    </row>
    <row r="123" spans="2:13" hidden="1" x14ac:dyDescent="0.25">
      <c r="B123" s="32"/>
      <c r="C123" s="32"/>
      <c r="D123" s="32"/>
      <c r="E123" s="32"/>
      <c r="F123" s="32"/>
      <c r="G123" s="13"/>
      <c r="I123" s="1"/>
      <c r="J123" s="14"/>
      <c r="K123" s="15"/>
      <c r="M123" s="16"/>
    </row>
    <row r="124" spans="2:13" hidden="1" x14ac:dyDescent="0.25">
      <c r="B124" s="32"/>
      <c r="C124" s="32"/>
      <c r="D124" s="32"/>
      <c r="E124" s="32"/>
      <c r="F124" s="32"/>
      <c r="G124" s="13"/>
      <c r="I124" s="1"/>
      <c r="J124" s="14"/>
      <c r="K124" s="15"/>
      <c r="M124" s="16"/>
    </row>
    <row r="125" spans="2:13" hidden="1" x14ac:dyDescent="0.25"/>
    <row r="126" spans="2:13" hidden="1" x14ac:dyDescent="0.25"/>
    <row r="127" spans="2:13" hidden="1" x14ac:dyDescent="0.25"/>
    <row r="128" spans="2:13"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sheetData>
  <sheetProtection algorithmName="SHA-512" hashValue="zKA2H60qnJIrR1QU8fOYG2NQxzlHGQSCZ5GQx2Y9orFOjsVis+l+NH5NRMRXIM0i9iw2bfVMSZdg0uAvpHTytw==" saltValue="6FfuEoN4lINQRYwlz+6BfA==" spinCount="100000" sheet="1" objects="1" scenarios="1" formatCells="0" formatColumns="0" formatRows="0" selectLockedCells="1"/>
  <mergeCells count="16">
    <mergeCell ref="G16:H16"/>
    <mergeCell ref="G83:H83"/>
    <mergeCell ref="G76:H76"/>
    <mergeCell ref="G65:H65"/>
    <mergeCell ref="G51:H51"/>
    <mergeCell ref="G27:H27"/>
    <mergeCell ref="G1:N1"/>
    <mergeCell ref="G5:N5"/>
    <mergeCell ref="R9:U9"/>
    <mergeCell ref="G2:I2"/>
    <mergeCell ref="G3:I3"/>
    <mergeCell ref="K2:N2"/>
    <mergeCell ref="K3:N3"/>
    <mergeCell ref="K4:L4"/>
    <mergeCell ref="G4:I4"/>
    <mergeCell ref="G7:H7"/>
  </mergeCells>
  <conditionalFormatting sqref="M111:M124 M8:M25">
    <cfRule type="cellIs" dxfId="161" priority="285" stopIfTrue="1" operator="equal">
      <formula>"TBC"</formula>
    </cfRule>
    <cfRule type="cellIs" dxfId="160" priority="351" stopIfTrue="1" operator="equal">
      <formula>"M"</formula>
    </cfRule>
    <cfRule type="cellIs" dxfId="159" priority="352" stopIfTrue="1" operator="equal">
      <formula>"L"</formula>
    </cfRule>
    <cfRule type="cellIs" dxfId="158" priority="353" stopIfTrue="1" operator="equal">
      <formula>"H"</formula>
    </cfRule>
    <cfRule type="cellIs" dxfId="157" priority="354" stopIfTrue="1" operator="equal">
      <formula>"VH"</formula>
    </cfRule>
  </conditionalFormatting>
  <conditionalFormatting sqref="I111:I124">
    <cfRule type="cellIs" dxfId="156" priority="268" operator="equal">
      <formula>"TBC"</formula>
    </cfRule>
  </conditionalFormatting>
  <conditionalFormatting sqref="I87:I110 I8:I22">
    <cfRule type="cellIs" dxfId="155" priority="267" operator="equal">
      <formula>"TBC"</formula>
    </cfRule>
  </conditionalFormatting>
  <conditionalFormatting sqref="M26:M27">
    <cfRule type="cellIs" dxfId="154" priority="204" stopIfTrue="1" operator="equal">
      <formula>"TBC"</formula>
    </cfRule>
    <cfRule type="cellIs" dxfId="153" priority="205" stopIfTrue="1" operator="equal">
      <formula>"M"</formula>
    </cfRule>
    <cfRule type="cellIs" dxfId="152" priority="206" stopIfTrue="1" operator="equal">
      <formula>"L"</formula>
    </cfRule>
    <cfRule type="cellIs" dxfId="151" priority="207" stopIfTrue="1" operator="equal">
      <formula>"H"</formula>
    </cfRule>
    <cfRule type="cellIs" dxfId="150" priority="208" stopIfTrue="1" operator="equal">
      <formula>"VH"</formula>
    </cfRule>
  </conditionalFormatting>
  <conditionalFormatting sqref="I26">
    <cfRule type="cellIs" dxfId="149" priority="203" operator="equal">
      <formula>"TBC"</formula>
    </cfRule>
  </conditionalFormatting>
  <conditionalFormatting sqref="I50">
    <cfRule type="cellIs" dxfId="148" priority="192" operator="equal">
      <formula>"TBC"</formula>
    </cfRule>
  </conditionalFormatting>
  <conditionalFormatting sqref="I64">
    <cfRule type="cellIs" dxfId="147" priority="181" operator="equal">
      <formula>"TBC"</formula>
    </cfRule>
  </conditionalFormatting>
  <conditionalFormatting sqref="I75">
    <cfRule type="cellIs" dxfId="146" priority="170" operator="equal">
      <formula>"TBC"</formula>
    </cfRule>
  </conditionalFormatting>
  <conditionalFormatting sqref="I82:I86">
    <cfRule type="cellIs" dxfId="145" priority="159" operator="equal">
      <formula>"TBC"</formula>
    </cfRule>
  </conditionalFormatting>
  <conditionalFormatting sqref="I27:I46">
    <cfRule type="cellIs" dxfId="144" priority="103" operator="equal">
      <formula>"TBC"</formula>
    </cfRule>
  </conditionalFormatting>
  <conditionalFormatting sqref="I51:I60">
    <cfRule type="cellIs" dxfId="143" priority="102" operator="equal">
      <formula>"TBC"</formula>
    </cfRule>
  </conditionalFormatting>
  <conditionalFormatting sqref="I65:I71">
    <cfRule type="cellIs" dxfId="142" priority="101" operator="equal">
      <formula>"TBC"</formula>
    </cfRule>
  </conditionalFormatting>
  <conditionalFormatting sqref="I76:I78">
    <cfRule type="cellIs" dxfId="141" priority="100" operator="equal">
      <formula>"TBC"</formula>
    </cfRule>
  </conditionalFormatting>
  <conditionalFormatting sqref="I23:I25">
    <cfRule type="cellIs" dxfId="140" priority="97" operator="equal">
      <formula>"TBC"</formula>
    </cfRule>
  </conditionalFormatting>
  <conditionalFormatting sqref="M28:M110">
    <cfRule type="cellIs" dxfId="139" priority="5" stopIfTrue="1" operator="equal">
      <formula>"TBC"</formula>
    </cfRule>
    <cfRule type="cellIs" dxfId="138" priority="6" stopIfTrue="1" operator="equal">
      <formula>"M"</formula>
    </cfRule>
    <cfRule type="cellIs" dxfId="137" priority="7" stopIfTrue="1" operator="equal">
      <formula>"L"</formula>
    </cfRule>
    <cfRule type="cellIs" dxfId="136" priority="8" stopIfTrue="1" operator="equal">
      <formula>"H"</formula>
    </cfRule>
    <cfRule type="cellIs" dxfId="135" priority="9" stopIfTrue="1" operator="equal">
      <formula>"VH"</formula>
    </cfRule>
  </conditionalFormatting>
  <conditionalFormatting sqref="I47:I49">
    <cfRule type="cellIs" dxfId="134" priority="4" operator="equal">
      <formula>"TBC"</formula>
    </cfRule>
  </conditionalFormatting>
  <conditionalFormatting sqref="I61:I63">
    <cfRule type="cellIs" dxfId="133" priority="3" operator="equal">
      <formula>"TBC"</formula>
    </cfRule>
  </conditionalFormatting>
  <conditionalFormatting sqref="I72:I74">
    <cfRule type="cellIs" dxfId="132" priority="2" operator="equal">
      <formula>"TBC"</formula>
    </cfRule>
  </conditionalFormatting>
  <conditionalFormatting sqref="I79:I81">
    <cfRule type="cellIs" dxfId="131" priority="1" operator="equal">
      <formula>"TBC"</formula>
    </cfRule>
  </conditionalFormatting>
  <dataValidations xWindow="561" yWindow="799" count="5">
    <dataValidation type="list" allowBlank="1" showInputMessage="1" showErrorMessage="1" sqref="I66:I75 I52:I64 I77:I124 I28:I50 I8:I15 I17:I26">
      <formula1>$P$9:$P$12</formula1>
    </dataValidation>
    <dataValidation allowBlank="1" showInputMessage="1" showErrorMessage="1" promptTitle="Guidance" prompt="The question must be worded such that a positive hazard yields a result of YES_x000a_" sqref="H23:H25 H47:H49 H61:H63 H72:H74 H79:H81"/>
    <dataValidation type="list" allowBlank="1" showInputMessage="1" showErrorMessage="1" prompt="1 - Most Unlikely_x000a_2 - Unlikely_x000a_3 - Foreseeable_x000a_4 - Likely_x000a_5 - Almost certain" sqref="K28:K49 K77:K81 K84:K86 K52:K63 K66:K74 K15:K25">
      <formula1>$O$9:$O$13</formula1>
    </dataValidation>
    <dataValidation type="list" allowBlank="1" showInputMessage="1" showErrorMessage="1" sqref="I16 I27 I51 I65 I76">
      <formula1>$P$12:$P$12</formula1>
    </dataValidation>
    <dataValidation type="list" allowBlank="1" showInputMessage="1" showErrorMessage="1" prompt="1 - Insignificant_x000a_2 - Minor_x000a_3 - Moderate_x000a_4 - Major_x000a_5 - Catastrophic" sqref="L23:L25 L47:L49 L61:L63 L72:L74 L79:L81 L8">
      <formula1>$O$9:$O$13</formula1>
    </dataValidation>
  </dataValidations>
  <pageMargins left="0.7" right="0.7" top="0.75" bottom="0.75" header="0.3" footer="0.3"/>
  <pageSetup paperSize="9" scale="88" fitToHeight="0" orientation="landscape" r:id="rId1"/>
  <headerFooter>
    <oddFooter xml:space="preserve">&amp;CDWI - Private Water Risk Assessment tool V2.0 - Page &amp;P of &amp;N
</oddFooter>
  </headerFooter>
  <ignoredErrors>
    <ignoredError sqref="G5" evalError="1"/>
  </ignoredErrors>
  <extLst>
    <ext xmlns:x14="http://schemas.microsoft.com/office/spreadsheetml/2009/9/main" uri="{CCE6A557-97BC-4b89-ADB6-D9C93CAAB3DF}">
      <x14:dataValidations xmlns:xm="http://schemas.microsoft.com/office/excel/2006/main" xWindow="561" yWindow="799" count="1">
        <x14:dataValidation type="list" allowBlank="1" showInputMessage="1" showErrorMessage="1">
          <x14:formula1>
            <xm:f>Lookup_Admin!$A$2:$A$233</xm:f>
          </x14:formula1>
          <xm:sqref>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12"/>
  <sheetViews>
    <sheetView zoomScaleNormal="100" workbookViewId="0">
      <selection activeCell="E6" sqref="E6"/>
    </sheetView>
  </sheetViews>
  <sheetFormatPr defaultColWidth="0" defaultRowHeight="15" zeroHeight="1" x14ac:dyDescent="0.25"/>
  <cols>
    <col min="1" max="1" width="8.85546875" style="52" customWidth="1"/>
    <col min="2" max="2" width="54.7109375" style="52" customWidth="1"/>
    <col min="3" max="3" width="10.28515625" style="52" bestFit="1" customWidth="1"/>
    <col min="4" max="4" width="10.7109375" style="52" customWidth="1"/>
    <col min="5" max="5" width="36" style="52" customWidth="1"/>
    <col min="6" max="7" width="9.140625" style="51" hidden="1" customWidth="1"/>
    <col min="8" max="16384" width="9.140625" style="52" hidden="1"/>
  </cols>
  <sheetData>
    <row r="1" spans="1:10" ht="69.75" customHeight="1" x14ac:dyDescent="0.4">
      <c r="A1" s="222" t="s">
        <v>752</v>
      </c>
      <c r="B1" s="223"/>
      <c r="C1" s="223"/>
      <c r="D1" s="223"/>
      <c r="E1" s="223"/>
    </row>
    <row r="2" spans="1:10" ht="18.75" x14ac:dyDescent="0.25">
      <c r="A2" s="114" t="s">
        <v>158</v>
      </c>
      <c r="B2" s="224" t="str">
        <f>Supply_Details!B7</f>
        <v xml:space="preserve">Local Authority:      Supply Reference: </v>
      </c>
      <c r="C2" s="224"/>
      <c r="D2" s="224"/>
      <c r="E2" s="224"/>
      <c r="I2" s="53"/>
      <c r="J2" s="53"/>
    </row>
    <row r="3" spans="1:10" x14ac:dyDescent="0.25">
      <c r="A3" s="224" t="str">
        <f>Supply_Details!C7</f>
        <v xml:space="preserve">Supply Name &amp; Address:       </v>
      </c>
      <c r="B3" s="224"/>
      <c r="C3" s="224"/>
      <c r="D3" s="224"/>
      <c r="E3" s="224"/>
      <c r="I3" s="53"/>
      <c r="J3" s="53"/>
    </row>
    <row r="4" spans="1:10" x14ac:dyDescent="0.25">
      <c r="A4" s="101" t="s">
        <v>178</v>
      </c>
      <c r="B4" s="101" t="s">
        <v>688</v>
      </c>
      <c r="C4" s="101" t="s">
        <v>24</v>
      </c>
      <c r="D4" s="101" t="s">
        <v>25</v>
      </c>
      <c r="E4" s="101" t="s">
        <v>27</v>
      </c>
      <c r="I4" s="53"/>
      <c r="J4" s="53"/>
    </row>
    <row r="5" spans="1:10" ht="60" customHeight="1" x14ac:dyDescent="0.25">
      <c r="A5" s="50" t="str">
        <f>IF(ISERROR(VLOOKUP($F5,Risk_Assessment!$A:$N,7,FALSE)),"",VLOOKUP($F5,Risk_Assessment!$A:$N,7,FALSE))</f>
        <v>A0</v>
      </c>
      <c r="B5" s="50" t="str">
        <f>IF(ISERROR(VLOOKUP($F5,Risk_Assessment!$A:$N,8,FALSE)),"",VLOOKUP($F5,Risk_Assessment!$A:$N,8,FALSE))</f>
        <v>Have there been any changes since risk assessment last carried out?</v>
      </c>
      <c r="C5" s="50"/>
      <c r="D5" s="50"/>
      <c r="E5" s="50">
        <f>IF(ISERROR(VLOOKUP($F5,Risk_Assessment!$A:$N,14,FALSE)),"",VLOOKUP($F5,Risk_Assessment!$A:$N,14,FALSE))</f>
        <v>0</v>
      </c>
      <c r="F5" s="51" t="str">
        <f t="shared" ref="F5:F68" si="0">CONCATENATE($A$2,G5)</f>
        <v>TBC1</v>
      </c>
      <c r="G5" s="51">
        <f>G4+1</f>
        <v>1</v>
      </c>
      <c r="I5" s="53"/>
      <c r="J5" s="53"/>
    </row>
    <row r="6" spans="1:10" ht="60" customHeight="1" x14ac:dyDescent="0.25">
      <c r="A6" s="50" t="str">
        <f>IF(ISERROR(VLOOKUP($F6,Risk_Assessment!$A:$N,7,FALSE)),"",VLOOKUP($F6,Risk_Assessment!$A:$N,7,FALSE))</f>
        <v>A1</v>
      </c>
      <c r="B6" s="50" t="str">
        <f>IF(ISERROR(VLOOKUP($F6,Risk_Assessment!$A:$N,8,FALSE)),"",VLOOKUP($F6,Risk_Assessment!$A:$N,8,FALSE))</f>
        <v>Is there a site plan and/or schematic showing location of source, chambers, tanks, distribution network including valves, pipes, consumer premises etc.?</v>
      </c>
      <c r="C6" s="50"/>
      <c r="D6" s="50"/>
      <c r="E6" s="162">
        <f>IF(ISERROR(VLOOKUP($F6,Risk_Assessment!$A:$N,14,FALSE)),"",VLOOKUP($F6,Risk_Assessment!$A:$N,14,FALSE))</f>
        <v>0</v>
      </c>
      <c r="F6" s="51" t="str">
        <f t="shared" si="0"/>
        <v>TBC2</v>
      </c>
      <c r="G6" s="51">
        <f>G5+1</f>
        <v>2</v>
      </c>
      <c r="I6" s="53"/>
      <c r="J6" s="53"/>
    </row>
    <row r="7" spans="1:10" ht="60" customHeight="1" x14ac:dyDescent="0.25">
      <c r="A7" s="50" t="str">
        <f>IF(ISERROR(VLOOKUP($F7,Risk_Assessment!$A:$N,7,FALSE)),"",VLOOKUP($F7,Risk_Assessment!$A:$N,7,FALSE))</f>
        <v>A2</v>
      </c>
      <c r="B7" s="50" t="str">
        <f>IF(ISERROR(VLOOKUP($F7,Risk_Assessment!$A:$N,8,FALSE)),"",VLOOKUP($F7,Risk_Assessment!$A:$N,8,FALSE))</f>
        <v>Are there any procedures and/or written records for the supply (i.e. for checks, monitoring or maintenance, etc.)?</v>
      </c>
      <c r="C7" s="50"/>
      <c r="D7" s="50"/>
      <c r="E7" s="162">
        <f>IF(ISERROR(VLOOKUP($F7,Risk_Assessment!$A:$N,14,FALSE)),"",VLOOKUP($F7,Risk_Assessment!$A:$N,14,FALSE))</f>
        <v>0</v>
      </c>
      <c r="F7" s="51" t="str">
        <f t="shared" si="0"/>
        <v>TBC3</v>
      </c>
      <c r="G7" s="51">
        <f t="shared" ref="G7:G70" si="1">G6+1</f>
        <v>3</v>
      </c>
    </row>
    <row r="8" spans="1:10" ht="60" customHeight="1" x14ac:dyDescent="0.25">
      <c r="A8" s="50" t="str">
        <f>IF(ISERROR(VLOOKUP($F8,Risk_Assessment!$A:$N,7,FALSE)),"",VLOOKUP($F8,Risk_Assessment!$A:$N,7,FALSE))</f>
        <v>A3</v>
      </c>
      <c r="B8" s="50" t="str">
        <f>IF(ISERROR(VLOOKUP($F8,Risk_Assessment!$A:$N,8,FALSE)),"",VLOOKUP($F8,Risk_Assessment!$A:$N,8,FALSE))</f>
        <v>Are there any manufacturers' instructions for the equipment on the supply?</v>
      </c>
      <c r="C8" s="50"/>
      <c r="D8" s="50"/>
      <c r="E8" s="162">
        <f>IF(ISERROR(VLOOKUP($F8,Risk_Assessment!$A:$N,14,FALSE)),"",VLOOKUP($F8,Risk_Assessment!$A:$N,14,FALSE))</f>
        <v>0</v>
      </c>
      <c r="F8" s="51" t="str">
        <f t="shared" si="0"/>
        <v>TBC4</v>
      </c>
      <c r="G8" s="51">
        <f t="shared" si="1"/>
        <v>4</v>
      </c>
    </row>
    <row r="9" spans="1:10" ht="60" customHeight="1" x14ac:dyDescent="0.25">
      <c r="A9" s="50" t="str">
        <f>IF(ISERROR(VLOOKUP($F9,Risk_Assessment!$A:$N,7,FALSE)),"",VLOOKUP($F9,Risk_Assessment!$A:$N,7,FALSE))</f>
        <v>A4</v>
      </c>
      <c r="B9" s="50" t="str">
        <f>IF(ISERROR(VLOOKUP($F9,Risk_Assessment!$A:$N,8,FALSE)),"",VLOOKUP($F9,Risk_Assessment!$A:$N,8,FALSE))</f>
        <v xml:space="preserve">Is there an emergency plan for the provision of an alternative water supply? </v>
      </c>
      <c r="C9" s="50"/>
      <c r="D9" s="50"/>
      <c r="E9" s="162">
        <f>IF(ISERROR(VLOOKUP($F9,Risk_Assessment!$A:$N,14,FALSE)),"",VLOOKUP($F9,Risk_Assessment!$A:$N,14,FALSE))</f>
        <v>0</v>
      </c>
      <c r="F9" s="51" t="str">
        <f t="shared" si="0"/>
        <v>TBC5</v>
      </c>
      <c r="G9" s="51">
        <f t="shared" si="1"/>
        <v>5</v>
      </c>
    </row>
    <row r="10" spans="1:10" ht="60" customHeight="1" x14ac:dyDescent="0.25">
      <c r="A10" s="50" t="str">
        <f>IF(ISERROR(VLOOKUP($F10,Risk_Assessment!$A:$N,7,FALSE)),"",VLOOKUP($F10,Risk_Assessment!$A:$N,7,FALSE))</f>
        <v>A5</v>
      </c>
      <c r="B10" s="50" t="str">
        <f>IF(ISERROR(VLOOKUP($F10,Risk_Assessment!$A:$N,8,FALSE)),"",VLOOKUP($F10,Risk_Assessment!$A:$N,8,FALSE))</f>
        <v xml:space="preserve">Has the owner or operators had appropriate training for the supply? </v>
      </c>
      <c r="C10" s="50"/>
      <c r="D10" s="50"/>
      <c r="E10" s="162">
        <f>IF(ISERROR(VLOOKUP($F10,Risk_Assessment!$A:$N,14,FALSE)),"",VLOOKUP($F10,Risk_Assessment!$A:$N,14,FALSE))</f>
        <v>0</v>
      </c>
      <c r="F10" s="51" t="str">
        <f t="shared" si="0"/>
        <v>TBC6</v>
      </c>
      <c r="G10" s="51">
        <f t="shared" si="1"/>
        <v>6</v>
      </c>
    </row>
    <row r="11" spans="1:10" ht="60" customHeight="1" x14ac:dyDescent="0.25">
      <c r="A11" s="50" t="str">
        <f>IF(ISERROR(VLOOKUP($F11,Risk_Assessment!$A:$N,7,FALSE)),"",VLOOKUP($F11,Risk_Assessment!$A:$N,7,FALSE))</f>
        <v>A6</v>
      </c>
      <c r="B11" s="50" t="str">
        <f>IF(ISERROR(VLOOKUP($F11,Risk_Assessment!$A:$N,8,FALSE)),"",VLOOKUP($F11,Risk_Assessment!$A:$N,8,FALSE))</f>
        <v>Does the sampling history identify the presence of any hazards?</v>
      </c>
      <c r="C11" s="50"/>
      <c r="D11" s="50"/>
      <c r="E11" s="162">
        <f>IF(ISERROR(VLOOKUP($F11,Risk_Assessment!$A:$N,14,FALSE)),"",VLOOKUP($F11,Risk_Assessment!$A:$N,14,FALSE))</f>
        <v>0</v>
      </c>
      <c r="F11" s="51" t="str">
        <f t="shared" si="0"/>
        <v>TBC7</v>
      </c>
      <c r="G11" s="51">
        <f t="shared" si="1"/>
        <v>7</v>
      </c>
    </row>
    <row r="12" spans="1:10" ht="60" customHeight="1" x14ac:dyDescent="0.25">
      <c r="A12" s="50" t="str">
        <f>IF(ISERROR(VLOOKUP($F12,Risk_Assessment!$A:$N,7,FALSE)),"",VLOOKUP($F12,Risk_Assessment!$A:$N,7,FALSE))</f>
        <v>E1</v>
      </c>
      <c r="B12" s="50" t="str">
        <f>IF(ISERROR(VLOOKUP($F12,Risk_Assessment!$A:$N,8,FALSE)),"",VLOOKUP($F12,Risk_Assessment!$A:$N,8,FALSE))</f>
        <v xml:space="preserve">Is there evidence the supply main is coal tar lined?  </v>
      </c>
      <c r="C12" s="50"/>
      <c r="D12" s="50"/>
      <c r="E12" s="162">
        <f>IF(ISERROR(VLOOKUP($F12,Risk_Assessment!$A:$N,14,FALSE)),"",VLOOKUP($F12,Risk_Assessment!$A:$N,14,FALSE))</f>
        <v>0</v>
      </c>
      <c r="F12" s="51" t="str">
        <f t="shared" si="0"/>
        <v>TBC8</v>
      </c>
      <c r="G12" s="51">
        <f t="shared" si="1"/>
        <v>8</v>
      </c>
    </row>
    <row r="13" spans="1:10" ht="60" customHeight="1" x14ac:dyDescent="0.25">
      <c r="A13" s="50" t="str">
        <f>IF(ISERROR(VLOOKUP($F13,Risk_Assessment!$A:$N,7,FALSE)),"",VLOOKUP($F13,Risk_Assessment!$A:$N,7,FALSE))</f>
        <v>E2</v>
      </c>
      <c r="B13" s="50" t="str">
        <f>IF(ISERROR(VLOOKUP($F13,Risk_Assessment!$A:$N,8,FALSE)),"",VLOOKUP($F13,Risk_Assessment!$A:$N,8,FALSE))</f>
        <v>Are there sediments in the main?</v>
      </c>
      <c r="C13" s="50"/>
      <c r="D13" s="50"/>
      <c r="E13" s="162">
        <f>IF(ISERROR(VLOOKUP($F13,Risk_Assessment!$A:$N,14,FALSE)),"",VLOOKUP($F13,Risk_Assessment!$A:$N,14,FALSE))</f>
        <v>0</v>
      </c>
      <c r="F13" s="51" t="str">
        <f t="shared" si="0"/>
        <v>TBC9</v>
      </c>
      <c r="G13" s="51">
        <f t="shared" si="1"/>
        <v>9</v>
      </c>
    </row>
    <row r="14" spans="1:10" ht="60" customHeight="1" x14ac:dyDescent="0.25">
      <c r="A14" s="50" t="str">
        <f>IF(ISERROR(VLOOKUP($F14,Risk_Assessment!$A:$N,7,FALSE)),"",VLOOKUP($F14,Risk_Assessment!$A:$N,7,FALSE))</f>
        <v>E3</v>
      </c>
      <c r="B14" s="50" t="str">
        <f>IF(ISERROR(VLOOKUP($F14,Risk_Assessment!$A:$N,8,FALSE)),"",VLOOKUP($F14,Risk_Assessment!$A:$N,8,FALSE))</f>
        <v>Is the section of main upstream of the point of supply subject to good turnover of water (e.g. are there connections to properties nearby which would ensure the water is refreshed in the main constantly)?</v>
      </c>
      <c r="C14" s="50"/>
      <c r="D14" s="50"/>
      <c r="E14" s="162">
        <f>IF(ISERROR(VLOOKUP($F14,Risk_Assessment!$A:$N,14,FALSE)),"",VLOOKUP($F14,Risk_Assessment!$A:$N,14,FALSE))</f>
        <v>0</v>
      </c>
      <c r="F14" s="51" t="str">
        <f t="shared" si="0"/>
        <v>TBC10</v>
      </c>
      <c r="G14" s="51">
        <f t="shared" si="1"/>
        <v>10</v>
      </c>
    </row>
    <row r="15" spans="1:10" ht="60" customHeight="1" x14ac:dyDescent="0.25">
      <c r="A15" s="50" t="str">
        <f>IF(ISERROR(VLOOKUP($F15,Risk_Assessment!$A:$N,7,FALSE)),"",VLOOKUP($F15,Risk_Assessment!$A:$N,7,FALSE))</f>
        <v>E4</v>
      </c>
      <c r="B15" s="50" t="str">
        <f>IF(ISERROR(VLOOKUP($F15,Risk_Assessment!$A:$N,8,FALSE)),"",VLOOKUP($F15,Risk_Assessment!$A:$N,8,FALSE))</f>
        <v>If the area feeding the supply has had water quality related complaints in the last 12 months, have the causes been mitigated?</v>
      </c>
      <c r="C15" s="50"/>
      <c r="D15" s="50"/>
      <c r="E15" s="162">
        <f>IF(ISERROR(VLOOKUP($F15,Risk_Assessment!$A:$N,14,FALSE)),"",VLOOKUP($F15,Risk_Assessment!$A:$N,14,FALSE))</f>
        <v>0</v>
      </c>
      <c r="F15" s="51" t="str">
        <f t="shared" si="0"/>
        <v>TBC11</v>
      </c>
      <c r="G15" s="51">
        <f t="shared" si="1"/>
        <v>11</v>
      </c>
    </row>
    <row r="16" spans="1:10" ht="60" customHeight="1" x14ac:dyDescent="0.25">
      <c r="A16" s="50" t="str">
        <f>IF(ISERROR(VLOOKUP($F16,Risk_Assessment!$A:$N,7,FALSE)),"",VLOOKUP($F16,Risk_Assessment!$A:$N,7,FALSE))</f>
        <v>E5</v>
      </c>
      <c r="B16" s="50" t="str">
        <f>IF(ISERROR(VLOOKUP($F16,Risk_Assessment!$A:$N,8,FALSE)),"",VLOOKUP($F16,Risk_Assessment!$A:$N,8,FALSE))</f>
        <v>Have any chemical parameters exceeded the standard in the previous 12 months in the mains supply?</v>
      </c>
      <c r="C16" s="50"/>
      <c r="D16" s="50"/>
      <c r="E16" s="162">
        <f>IF(ISERROR(VLOOKUP($F16,Risk_Assessment!$A:$N,14,FALSE)),"",VLOOKUP($F16,Risk_Assessment!$A:$N,14,FALSE))</f>
        <v>0</v>
      </c>
      <c r="F16" s="51" t="str">
        <f t="shared" si="0"/>
        <v>TBC12</v>
      </c>
      <c r="G16" s="51">
        <f t="shared" si="1"/>
        <v>12</v>
      </c>
    </row>
    <row r="17" spans="1:7" ht="60" customHeight="1" x14ac:dyDescent="0.25">
      <c r="A17" s="50" t="str">
        <f>IF(ISERROR(VLOOKUP($F17,Risk_Assessment!$A:$N,7,FALSE)),"",VLOOKUP($F17,Risk_Assessment!$A:$N,7,FALSE))</f>
        <v>E6</v>
      </c>
      <c r="B17" s="50" t="str">
        <f>IF(ISERROR(VLOOKUP($F17,Risk_Assessment!$A:$N,8,FALSE)),"",VLOOKUP($F17,Risk_Assessment!$A:$N,8,FALSE))</f>
        <v>Are there backflow protection deficiencies at any upstream industrial or commercial premises?</v>
      </c>
      <c r="C17" s="50"/>
      <c r="D17" s="50"/>
      <c r="E17" s="162">
        <f>IF(ISERROR(VLOOKUP($F17,Risk_Assessment!$A:$N,14,FALSE)),"",VLOOKUP($F17,Risk_Assessment!$A:$N,14,FALSE))</f>
        <v>0</v>
      </c>
      <c r="F17" s="51" t="str">
        <f t="shared" si="0"/>
        <v>TBC13</v>
      </c>
      <c r="G17" s="51">
        <f t="shared" si="1"/>
        <v>13</v>
      </c>
    </row>
    <row r="18" spans="1:7" ht="60" customHeight="1" x14ac:dyDescent="0.25">
      <c r="A18" s="50" t="str">
        <f>IF(ISERROR(VLOOKUP($F18,Risk_Assessment!$A:$N,7,FALSE)),"",VLOOKUP($F18,Risk_Assessment!$A:$N,7,FALSE))</f>
        <v>E7</v>
      </c>
      <c r="B18" s="50">
        <f>IF(ISERROR(VLOOKUP($F18,Risk_Assessment!$A:$N,8,FALSE)),"",VLOOKUP($F18,Risk_Assessment!$A:$N,8,FALSE))</f>
        <v>0</v>
      </c>
      <c r="C18" s="50"/>
      <c r="D18" s="50"/>
      <c r="E18" s="162">
        <f>IF(ISERROR(VLOOKUP($F18,Risk_Assessment!$A:$N,14,FALSE)),"",VLOOKUP($F18,Risk_Assessment!$A:$N,14,FALSE))</f>
        <v>0</v>
      </c>
      <c r="F18" s="51" t="str">
        <f t="shared" si="0"/>
        <v>TBC14</v>
      </c>
      <c r="G18" s="51">
        <f t="shared" si="1"/>
        <v>14</v>
      </c>
    </row>
    <row r="19" spans="1:7" ht="60" customHeight="1" x14ac:dyDescent="0.25">
      <c r="A19" s="50" t="str">
        <f>IF(ISERROR(VLOOKUP($F19,Risk_Assessment!$A:$N,7,FALSE)),"",VLOOKUP($F19,Risk_Assessment!$A:$N,7,FALSE))</f>
        <v>E8</v>
      </c>
      <c r="B19" s="50">
        <f>IF(ISERROR(VLOOKUP($F19,Risk_Assessment!$A:$N,8,FALSE)),"",VLOOKUP($F19,Risk_Assessment!$A:$N,8,FALSE))</f>
        <v>0</v>
      </c>
      <c r="C19" s="50"/>
      <c r="D19" s="50"/>
      <c r="E19" s="162">
        <f>IF(ISERROR(VLOOKUP($F19,Risk_Assessment!$A:$N,14,FALSE)),"",VLOOKUP($F19,Risk_Assessment!$A:$N,14,FALSE))</f>
        <v>0</v>
      </c>
      <c r="F19" s="51" t="str">
        <f t="shared" si="0"/>
        <v>TBC15</v>
      </c>
      <c r="G19" s="51">
        <f t="shared" si="1"/>
        <v>15</v>
      </c>
    </row>
    <row r="20" spans="1:7" ht="60" customHeight="1" x14ac:dyDescent="0.25">
      <c r="A20" s="50" t="str">
        <f>IF(ISERROR(VLOOKUP($F20,Risk_Assessment!$A:$N,7,FALSE)),"",VLOOKUP($F20,Risk_Assessment!$A:$N,7,FALSE))</f>
        <v>E9</v>
      </c>
      <c r="B20" s="50">
        <f>IF(ISERROR(VLOOKUP($F20,Risk_Assessment!$A:$N,8,FALSE)),"",VLOOKUP($F20,Risk_Assessment!$A:$N,8,FALSE))</f>
        <v>0</v>
      </c>
      <c r="C20" s="50"/>
      <c r="D20" s="50"/>
      <c r="E20" s="162">
        <f>IF(ISERROR(VLOOKUP($F20,Risk_Assessment!$A:$N,14,FALSE)),"",VLOOKUP($F20,Risk_Assessment!$A:$N,14,FALSE))</f>
        <v>0</v>
      </c>
      <c r="F20" s="51" t="str">
        <f t="shared" si="0"/>
        <v>TBC16</v>
      </c>
      <c r="G20" s="51">
        <f t="shared" si="1"/>
        <v>16</v>
      </c>
    </row>
    <row r="21" spans="1:7" ht="60" customHeight="1" x14ac:dyDescent="0.25">
      <c r="A21" s="50" t="str">
        <f>IF(ISERROR(VLOOKUP($F21,Risk_Assessment!$A:$N,7,FALSE)),"",VLOOKUP($F21,Risk_Assessment!$A:$N,7,FALSE))</f>
        <v>V1</v>
      </c>
      <c r="B21" s="50" t="str">
        <f>IF(ISERROR(VLOOKUP($F21,Risk_Assessment!$A:$N,8,FALSE)),"",VLOOKUP($F21,Risk_Assessment!$A:$N,8,FALSE))</f>
        <v>After treatment is the water fully compliant with quality standards?</v>
      </c>
      <c r="C21" s="50"/>
      <c r="D21" s="50"/>
      <c r="E21" s="162">
        <f>IF(ISERROR(VLOOKUP($F21,Risk_Assessment!$A:$N,14,FALSE)),"",VLOOKUP($F21,Risk_Assessment!$A:$N,14,FALSE))</f>
        <v>0</v>
      </c>
      <c r="F21" s="51" t="str">
        <f t="shared" si="0"/>
        <v>TBC17</v>
      </c>
      <c r="G21" s="51">
        <f t="shared" si="1"/>
        <v>17</v>
      </c>
    </row>
    <row r="22" spans="1:7" ht="60" customHeight="1" x14ac:dyDescent="0.25">
      <c r="A22" s="50" t="str">
        <f>IF(ISERROR(VLOOKUP($F22,Risk_Assessment!$A:$N,7,FALSE)),"",VLOOKUP($F22,Risk_Assessment!$A:$N,7,FALSE))</f>
        <v>V2</v>
      </c>
      <c r="B22" s="50" t="str">
        <f>IF(ISERROR(VLOOKUP($F22,Risk_Assessment!$A:$N,8,FALSE)),"",VLOOKUP($F22,Risk_Assessment!$A:$N,8,FALSE))</f>
        <v>Are there latrines, septic tanks, waste pipes, animal enclosures or cess pits present in the vicinity of the distribution system?</v>
      </c>
      <c r="C22" s="50"/>
      <c r="D22" s="50"/>
      <c r="E22" s="162">
        <f>IF(ISERROR(VLOOKUP($F22,Risk_Assessment!$A:$N,14,FALSE)),"",VLOOKUP($F22,Risk_Assessment!$A:$N,14,FALSE))</f>
        <v>0</v>
      </c>
      <c r="F22" s="51" t="str">
        <f t="shared" si="0"/>
        <v>TBC18</v>
      </c>
      <c r="G22" s="51">
        <f t="shared" si="1"/>
        <v>18</v>
      </c>
    </row>
    <row r="23" spans="1:7" ht="60" customHeight="1" x14ac:dyDescent="0.25">
      <c r="A23" s="50" t="str">
        <f>IF(ISERROR(VLOOKUP($F23,Risk_Assessment!$A:$N,7,FALSE)),"",VLOOKUP($F23,Risk_Assessment!$A:$N,7,FALSE))</f>
        <v>V3</v>
      </c>
      <c r="B23" s="50" t="str">
        <f>IF(ISERROR(VLOOKUP($F23,Risk_Assessment!$A:$N,8,FALSE)),"",VLOOKUP($F23,Risk_Assessment!$A:$N,8,FALSE))</f>
        <v>Is there evidence of disinfection by-products in the network (e.g. taste problems due to THM's)?</v>
      </c>
      <c r="C23" s="50"/>
      <c r="D23" s="50"/>
      <c r="E23" s="162">
        <f>IF(ISERROR(VLOOKUP($F23,Risk_Assessment!$A:$N,14,FALSE)),"",VLOOKUP($F23,Risk_Assessment!$A:$N,14,FALSE))</f>
        <v>0</v>
      </c>
      <c r="F23" s="51" t="str">
        <f t="shared" si="0"/>
        <v>TBC19</v>
      </c>
      <c r="G23" s="51">
        <f t="shared" si="1"/>
        <v>19</v>
      </c>
    </row>
    <row r="24" spans="1:7" ht="60" customHeight="1" x14ac:dyDescent="0.25">
      <c r="A24" s="50" t="str">
        <f>IF(ISERROR(VLOOKUP($F24,Risk_Assessment!$A:$N,7,FALSE)),"",VLOOKUP($F24,Risk_Assessment!$A:$N,7,FALSE))</f>
        <v>V4</v>
      </c>
      <c r="B24" s="50" t="str">
        <f>IF(ISERROR(VLOOKUP($F24,Risk_Assessment!$A:$N,8,FALSE)),"",VLOOKUP($F24,Risk_Assessment!$A:$N,8,FALSE))</f>
        <v>If chlorine disinfection is practiced is there a disinfectant residual in the distribution network?</v>
      </c>
      <c r="C24" s="50"/>
      <c r="D24" s="50"/>
      <c r="E24" s="162">
        <f>IF(ISERROR(VLOOKUP($F24,Risk_Assessment!$A:$N,14,FALSE)),"",VLOOKUP($F24,Risk_Assessment!$A:$N,14,FALSE))</f>
        <v>0</v>
      </c>
      <c r="F24" s="51" t="str">
        <f t="shared" si="0"/>
        <v>TBC20</v>
      </c>
      <c r="G24" s="51">
        <f t="shared" si="1"/>
        <v>20</v>
      </c>
    </row>
    <row r="25" spans="1:7" ht="60" customHeight="1" x14ac:dyDescent="0.25">
      <c r="A25" s="50" t="str">
        <f>IF(ISERROR(VLOOKUP($F25,Risk_Assessment!$A:$N,7,FALSE)),"",VLOOKUP($F25,Risk_Assessment!$A:$N,7,FALSE))</f>
        <v>V5</v>
      </c>
      <c r="B25" s="50" t="str">
        <f>IF(ISERROR(VLOOKUP($F25,Risk_Assessment!$A:$N,8,FALSE)),"",VLOOKUP($F25,Risk_Assessment!$A:$N,8,FALSE))</f>
        <v>Is there a suitable written procedure for mains repair and maintenance?</v>
      </c>
      <c r="C25" s="50"/>
      <c r="D25" s="50"/>
      <c r="E25" s="162">
        <f>IF(ISERROR(VLOOKUP($F25,Risk_Assessment!$A:$N,14,FALSE)),"",VLOOKUP($F25,Risk_Assessment!$A:$N,14,FALSE))</f>
        <v>0</v>
      </c>
      <c r="F25" s="51" t="str">
        <f t="shared" si="0"/>
        <v>TBC21</v>
      </c>
      <c r="G25" s="51">
        <f t="shared" si="1"/>
        <v>21</v>
      </c>
    </row>
    <row r="26" spans="1:7" ht="60" customHeight="1" x14ac:dyDescent="0.25">
      <c r="A26" s="50" t="str">
        <f>IF(ISERROR(VLOOKUP($F26,Risk_Assessment!$A:$N,7,FALSE)),"",VLOOKUP($F26,Risk_Assessment!$A:$N,7,FALSE))</f>
        <v>V6</v>
      </c>
      <c r="B26" s="50" t="str">
        <f>IF(ISERROR(VLOOKUP($F26,Risk_Assessment!$A:$N,8,FALSE)),"",VLOOKUP($F26,Risk_Assessment!$A:$N,8,FALSE))</f>
        <v>Is there history of any fractures or faults in the distribution system which could allow ingress of contamination?</v>
      </c>
      <c r="C26" s="50"/>
      <c r="D26" s="50"/>
      <c r="E26" s="162">
        <f>IF(ISERROR(VLOOKUP($F26,Risk_Assessment!$A:$N,14,FALSE)),"",VLOOKUP($F26,Risk_Assessment!$A:$N,14,FALSE))</f>
        <v>0</v>
      </c>
      <c r="F26" s="51" t="str">
        <f t="shared" si="0"/>
        <v>TBC22</v>
      </c>
      <c r="G26" s="51">
        <f t="shared" si="1"/>
        <v>22</v>
      </c>
    </row>
    <row r="27" spans="1:7" ht="60" customHeight="1" x14ac:dyDescent="0.25">
      <c r="A27" s="50" t="str">
        <f>IF(ISERROR(VLOOKUP($F27,Risk_Assessment!$A:$N,7,FALSE)),"",VLOOKUP($F27,Risk_Assessment!$A:$N,7,FALSE))</f>
        <v>V7</v>
      </c>
      <c r="B27" s="50" t="str">
        <f>IF(ISERROR(VLOOKUP($F27,Risk_Assessment!$A:$N,8,FALSE)),"",VLOOKUP($F27,Risk_Assessment!$A:$N,8,FALSE))</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C27" s="50"/>
      <c r="D27" s="50"/>
      <c r="E27" s="162">
        <f>IF(ISERROR(VLOOKUP($F27,Risk_Assessment!$A:$N,14,FALSE)),"",VLOOKUP($F27,Risk_Assessment!$A:$N,14,FALSE))</f>
        <v>0</v>
      </c>
      <c r="F27" s="51" t="str">
        <f t="shared" si="0"/>
        <v>TBC23</v>
      </c>
      <c r="G27" s="51">
        <f t="shared" si="1"/>
        <v>23</v>
      </c>
    </row>
    <row r="28" spans="1:7" ht="60" customHeight="1" x14ac:dyDescent="0.25">
      <c r="A28" s="50" t="str">
        <f>IF(ISERROR(VLOOKUP($F28,Risk_Assessment!$A:$N,7,FALSE)),"",VLOOKUP($F28,Risk_Assessment!$A:$N,7,FALSE))</f>
        <v>V8</v>
      </c>
      <c r="B28" s="50" t="str">
        <f>IF(ISERROR(VLOOKUP($F28,Risk_Assessment!$A:$N,8,FALSE)),"",VLOOKUP($F28,Risk_Assessment!$A:$N,8,FALSE))</f>
        <v xml:space="preserve">Is there evidence any pipes are coal tar lined? </v>
      </c>
      <c r="C28" s="50"/>
      <c r="D28" s="50"/>
      <c r="E28" s="162">
        <f>IF(ISERROR(VLOOKUP($F28,Risk_Assessment!$A:$N,14,FALSE)),"",VLOOKUP($F28,Risk_Assessment!$A:$N,14,FALSE))</f>
        <v>0</v>
      </c>
      <c r="F28" s="51" t="str">
        <f t="shared" si="0"/>
        <v>TBC24</v>
      </c>
      <c r="G28" s="51">
        <f t="shared" si="1"/>
        <v>24</v>
      </c>
    </row>
    <row r="29" spans="1:7" ht="60" customHeight="1" x14ac:dyDescent="0.25">
      <c r="A29" s="50" t="str">
        <f>IF(ISERROR(VLOOKUP($F29,Risk_Assessment!$A:$N,7,FALSE)),"",VLOOKUP($F29,Risk_Assessment!$A:$N,7,FALSE))</f>
        <v>V9</v>
      </c>
      <c r="B29" s="50" t="str">
        <f>IF(ISERROR(VLOOKUP($F29,Risk_Assessment!$A:$N,8,FALSE)),"",VLOOKUP($F29,Risk_Assessment!$A:$N,8,FALSE))</f>
        <v>Do any third parties have access to hydrants or other points in the distribution system?</v>
      </c>
      <c r="C29" s="50"/>
      <c r="D29" s="50"/>
      <c r="E29" s="162">
        <f>IF(ISERROR(VLOOKUP($F29,Risk_Assessment!$A:$N,14,FALSE)),"",VLOOKUP($F29,Risk_Assessment!$A:$N,14,FALSE))</f>
        <v>0</v>
      </c>
      <c r="F29" s="51" t="str">
        <f t="shared" si="0"/>
        <v>TBC25</v>
      </c>
      <c r="G29" s="51">
        <f t="shared" si="1"/>
        <v>25</v>
      </c>
    </row>
    <row r="30" spans="1:7" ht="60" customHeight="1" x14ac:dyDescent="0.25">
      <c r="A30" s="50" t="str">
        <f>IF(ISERROR(VLOOKUP($F30,Risk_Assessment!$A:$N,7,FALSE)),"",VLOOKUP($F30,Risk_Assessment!$A:$N,7,FALSE))</f>
        <v>V10</v>
      </c>
      <c r="B30" s="50" t="str">
        <f>IF(ISERROR(VLOOKUP($F30,Risk_Assessment!$A:$N,8,FALSE)),"",VLOOKUP($F30,Risk_Assessment!$A:$N,8,FALSE))</f>
        <v>Is there potential contamination of plastic pipes through designated contaminated land, oil from generators/household fuel tanks/fuel stores or solvent spillage?</v>
      </c>
      <c r="C30" s="50"/>
      <c r="D30" s="50"/>
      <c r="E30" s="162">
        <f>IF(ISERROR(VLOOKUP($F30,Risk_Assessment!$A:$N,14,FALSE)),"",VLOOKUP($F30,Risk_Assessment!$A:$N,14,FALSE))</f>
        <v>0</v>
      </c>
      <c r="F30" s="51" t="str">
        <f t="shared" si="0"/>
        <v>TBC26</v>
      </c>
      <c r="G30" s="51">
        <f t="shared" si="1"/>
        <v>26</v>
      </c>
    </row>
    <row r="31" spans="1:7" ht="60" customHeight="1" x14ac:dyDescent="0.25">
      <c r="A31" s="50" t="str">
        <f>IF(ISERROR(VLOOKUP($F31,Risk_Assessment!$A:$N,7,FALSE)),"",VLOOKUP($F31,Risk_Assessment!$A:$N,7,FALSE))</f>
        <v>V11</v>
      </c>
      <c r="B31" s="50" t="str">
        <f>IF(ISERROR(VLOOKUP($F31,Risk_Assessment!$A:$N,8,FALSE)),"",VLOOKUP($F31,Risk_Assessment!$A:$N,8,FALSE))</f>
        <v xml:space="preserve">Are there any pipes exposed and at risk of damage by any means e.g. vermin, vehicle, UV/sunlight damage, overheating or freezing? </v>
      </c>
      <c r="C31" s="50"/>
      <c r="D31" s="50"/>
      <c r="E31" s="162">
        <f>IF(ISERROR(VLOOKUP($F31,Risk_Assessment!$A:$N,14,FALSE)),"",VLOOKUP($F31,Risk_Assessment!$A:$N,14,FALSE))</f>
        <v>0</v>
      </c>
      <c r="F31" s="51" t="str">
        <f t="shared" si="0"/>
        <v>TBC27</v>
      </c>
      <c r="G31" s="51">
        <f t="shared" si="1"/>
        <v>27</v>
      </c>
    </row>
    <row r="32" spans="1:7" ht="60" customHeight="1" x14ac:dyDescent="0.25">
      <c r="A32" s="50" t="str">
        <f>IF(ISERROR(VLOOKUP($F32,Risk_Assessment!$A:$N,7,FALSE)),"",VLOOKUP($F32,Risk_Assessment!$A:$N,7,FALSE))</f>
        <v>V12</v>
      </c>
      <c r="B32" s="50" t="str">
        <f>IF(ISERROR(VLOOKUP($F32,Risk_Assessment!$A:$N,8,FALSE)),"",VLOOKUP($F32,Risk_Assessment!$A:$N,8,FALSE))</f>
        <v>If there are valves in the network which are normally closed, are there measures in place to control when and how they are operated?</v>
      </c>
      <c r="C32" s="50"/>
      <c r="D32" s="50"/>
      <c r="E32" s="162">
        <f>IF(ISERROR(VLOOKUP($F32,Risk_Assessment!$A:$N,14,FALSE)),"",VLOOKUP($F32,Risk_Assessment!$A:$N,14,FALSE))</f>
        <v>0</v>
      </c>
      <c r="F32" s="51" t="str">
        <f t="shared" si="0"/>
        <v>TBC28</v>
      </c>
      <c r="G32" s="51">
        <f t="shared" si="1"/>
        <v>28</v>
      </c>
    </row>
    <row r="33" spans="1:7" ht="60" customHeight="1" x14ac:dyDescent="0.25">
      <c r="A33" s="50" t="str">
        <f>IF(ISERROR(VLOOKUP($F33,Risk_Assessment!$A:$N,7,FALSE)),"",VLOOKUP($F33,Risk_Assessment!$A:$N,7,FALSE))</f>
        <v>V13</v>
      </c>
      <c r="B33" s="50" t="str">
        <f>IF(ISERROR(VLOOKUP($F33,Risk_Assessment!$A:$N,8,FALSE)),"",VLOOKUP($F33,Risk_Assessment!$A:$N,8,FALSE))</f>
        <v>Are there sections of pipework containing stagnant water?</v>
      </c>
      <c r="C33" s="50"/>
      <c r="D33" s="50"/>
      <c r="E33" s="162">
        <f>IF(ISERROR(VLOOKUP($F33,Risk_Assessment!$A:$N,14,FALSE)),"",VLOOKUP($F33,Risk_Assessment!$A:$N,14,FALSE))</f>
        <v>0</v>
      </c>
      <c r="F33" s="51" t="str">
        <f t="shared" si="0"/>
        <v>TBC29</v>
      </c>
      <c r="G33" s="51">
        <f t="shared" si="1"/>
        <v>29</v>
      </c>
    </row>
    <row r="34" spans="1:7" ht="60" customHeight="1" x14ac:dyDescent="0.25">
      <c r="A34" s="50" t="str">
        <f>IF(ISERROR(VLOOKUP($F34,Risk_Assessment!$A:$N,7,FALSE)),"",VLOOKUP($F34,Risk_Assessment!$A:$N,7,FALSE))</f>
        <v>V14</v>
      </c>
      <c r="B34" s="50" t="str">
        <f>IF(ISERROR(VLOOKUP($F34,Risk_Assessment!$A:$N,8,FALSE)),"",VLOOKUP($F34,Risk_Assessment!$A:$N,8,FALSE))</f>
        <v>Where there is copper pipework present, is it corroding?</v>
      </c>
      <c r="C34" s="50"/>
      <c r="D34" s="50"/>
      <c r="E34" s="162">
        <f>IF(ISERROR(VLOOKUP($F34,Risk_Assessment!$A:$N,14,FALSE)),"",VLOOKUP($F34,Risk_Assessment!$A:$N,14,FALSE))</f>
        <v>0</v>
      </c>
      <c r="F34" s="51" t="str">
        <f t="shared" si="0"/>
        <v>TBC30</v>
      </c>
      <c r="G34" s="51">
        <f t="shared" si="1"/>
        <v>30</v>
      </c>
    </row>
    <row r="35" spans="1:7" ht="60" customHeight="1" x14ac:dyDescent="0.25">
      <c r="A35" s="50" t="str">
        <f>IF(ISERROR(VLOOKUP($F35,Risk_Assessment!$A:$N,7,FALSE)),"",VLOOKUP($F35,Risk_Assessment!$A:$N,7,FALSE))</f>
        <v>V15</v>
      </c>
      <c r="B35" s="50" t="str">
        <f>IF(ISERROR(VLOOKUP($F35,Risk_Assessment!$A:$N,8,FALSE)),"",VLOOKUP($F35,Risk_Assessment!$A:$N,8,FALSE))</f>
        <v xml:space="preserve">Is there the potential for backflow from commercial premises, domestic premises, unauthorised connections, standpipes or unregulated supplies? </v>
      </c>
      <c r="C35" s="50"/>
      <c r="D35" s="50"/>
      <c r="E35" s="162">
        <f>IF(ISERROR(VLOOKUP($F35,Risk_Assessment!$A:$N,14,FALSE)),"",VLOOKUP($F35,Risk_Assessment!$A:$N,14,FALSE))</f>
        <v>0</v>
      </c>
      <c r="F35" s="51" t="str">
        <f t="shared" si="0"/>
        <v>TBC31</v>
      </c>
      <c r="G35" s="51">
        <f t="shared" si="1"/>
        <v>31</v>
      </c>
    </row>
    <row r="36" spans="1:7" ht="60" customHeight="1" x14ac:dyDescent="0.25">
      <c r="A36" s="50" t="str">
        <f>IF(ISERROR(VLOOKUP($F36,Risk_Assessment!$A:$N,7,FALSE)),"",VLOOKUP($F36,Risk_Assessment!$A:$N,7,FALSE))</f>
        <v>V16</v>
      </c>
      <c r="B36" s="50" t="str">
        <f>IF(ISERROR(VLOOKUP($F36,Risk_Assessment!$A:$N,8,FALSE)),"",VLOOKUP($F36,Risk_Assessment!$A:$N,8,FALSE))</f>
        <v>Are lead pipes present in the supply?</v>
      </c>
      <c r="C36" s="50"/>
      <c r="D36" s="50"/>
      <c r="E36" s="162">
        <f>IF(ISERROR(VLOOKUP($F36,Risk_Assessment!$A:$N,14,FALSE)),"",VLOOKUP($F36,Risk_Assessment!$A:$N,14,FALSE))</f>
        <v>0</v>
      </c>
      <c r="F36" s="51" t="str">
        <f t="shared" si="0"/>
        <v>TBC32</v>
      </c>
      <c r="G36" s="51">
        <f t="shared" si="1"/>
        <v>32</v>
      </c>
    </row>
    <row r="37" spans="1:7" ht="60" customHeight="1" x14ac:dyDescent="0.25">
      <c r="A37" s="50" t="str">
        <f>IF(ISERROR(VLOOKUP($F37,Risk_Assessment!$A:$N,7,FALSE)),"",VLOOKUP($F37,Risk_Assessment!$A:$N,7,FALSE))</f>
        <v>V17</v>
      </c>
      <c r="B37" s="50" t="str">
        <f>IF(ISERROR(VLOOKUP($F37,Risk_Assessment!$A:$N,8,FALSE)),"",VLOOKUP($F37,Risk_Assessment!$A:$N,8,FALSE))</f>
        <v>Do all junctions in the supply network, particularly animal watering systems and standpipes, have backflow protection?</v>
      </c>
      <c r="C37" s="50"/>
      <c r="D37" s="50"/>
      <c r="E37" s="162">
        <f>IF(ISERROR(VLOOKUP($F37,Risk_Assessment!$A:$N,14,FALSE)),"",VLOOKUP($F37,Risk_Assessment!$A:$N,14,FALSE))</f>
        <v>0</v>
      </c>
      <c r="F37" s="51" t="str">
        <f t="shared" si="0"/>
        <v>TBC33</v>
      </c>
      <c r="G37" s="51">
        <f t="shared" si="1"/>
        <v>33</v>
      </c>
    </row>
    <row r="38" spans="1:7" ht="60" customHeight="1" x14ac:dyDescent="0.25">
      <c r="A38" s="50" t="str">
        <f>IF(ISERROR(VLOOKUP($F38,Risk_Assessment!$A:$N,7,FALSE)),"",VLOOKUP($F38,Risk_Assessment!$A:$N,7,FALSE))</f>
        <v>V18</v>
      </c>
      <c r="B38" s="50" t="str">
        <f>IF(ISERROR(VLOOKUP($F38,Risk_Assessment!$A:$N,8,FALSE)),"",VLOOKUP($F38,Risk_Assessment!$A:$N,8,FALSE))</f>
        <v>Are there any known or potential cross-connections (between different sources, greywater systems, sewage pipes or other waste pipes)?</v>
      </c>
      <c r="C38" s="50"/>
      <c r="D38" s="50"/>
      <c r="E38" s="162">
        <f>IF(ISERROR(VLOOKUP($F38,Risk_Assessment!$A:$N,14,FALSE)),"",VLOOKUP($F38,Risk_Assessment!$A:$N,14,FALSE))</f>
        <v>0</v>
      </c>
      <c r="F38" s="51" t="str">
        <f t="shared" si="0"/>
        <v>TBC34</v>
      </c>
      <c r="G38" s="51">
        <f t="shared" si="1"/>
        <v>34</v>
      </c>
    </row>
    <row r="39" spans="1:7" ht="60" customHeight="1" x14ac:dyDescent="0.25">
      <c r="A39" s="50" t="str">
        <f>IF(ISERROR(VLOOKUP($F39,Risk_Assessment!$A:$N,7,FALSE)),"",VLOOKUP($F39,Risk_Assessment!$A:$N,7,FALSE))</f>
        <v>V19</v>
      </c>
      <c r="B39" s="50" t="str">
        <f>IF(ISERROR(VLOOKUP($F39,Risk_Assessment!$A:$N,8,FALSE)),"",VLOOKUP($F39,Risk_Assessment!$A:$N,8,FALSE))</f>
        <v>Have there been complaints or reports of water quality problems (e.g. taste, odours or reports of any aquatic animals (freshwater shrimp, louse or worms)?</v>
      </c>
      <c r="C39" s="50"/>
      <c r="D39" s="50"/>
      <c r="E39" s="162">
        <f>IF(ISERROR(VLOOKUP($F39,Risk_Assessment!$A:$N,14,FALSE)),"",VLOOKUP($F39,Risk_Assessment!$A:$N,14,FALSE))</f>
        <v>0</v>
      </c>
      <c r="F39" s="51" t="str">
        <f t="shared" si="0"/>
        <v>TBC35</v>
      </c>
      <c r="G39" s="51">
        <f t="shared" si="1"/>
        <v>35</v>
      </c>
    </row>
    <row r="40" spans="1:7" ht="60" customHeight="1" x14ac:dyDescent="0.25">
      <c r="A40" s="50" t="str">
        <f>IF(ISERROR(VLOOKUP($F40,Risk_Assessment!$A:$N,7,FALSE)),"",VLOOKUP($F40,Risk_Assessment!$A:$N,7,FALSE))</f>
        <v>V20</v>
      </c>
      <c r="B40" s="50">
        <f>IF(ISERROR(VLOOKUP($F40,Risk_Assessment!$A:$N,8,FALSE)),"",VLOOKUP($F40,Risk_Assessment!$A:$N,8,FALSE))</f>
        <v>0</v>
      </c>
      <c r="C40" s="50"/>
      <c r="D40" s="50"/>
      <c r="E40" s="162">
        <f>IF(ISERROR(VLOOKUP($F40,Risk_Assessment!$A:$N,14,FALSE)),"",VLOOKUP($F40,Risk_Assessment!$A:$N,14,FALSE))</f>
        <v>0</v>
      </c>
      <c r="F40" s="51" t="str">
        <f t="shared" si="0"/>
        <v>TBC36</v>
      </c>
      <c r="G40" s="51">
        <f t="shared" si="1"/>
        <v>36</v>
      </c>
    </row>
    <row r="41" spans="1:7" ht="60" customHeight="1" x14ac:dyDescent="0.25">
      <c r="A41" s="50" t="str">
        <f>IF(ISERROR(VLOOKUP($F41,Risk_Assessment!$A:$N,7,FALSE)),"",VLOOKUP($F41,Risk_Assessment!$A:$N,7,FALSE))</f>
        <v>V21</v>
      </c>
      <c r="B41" s="50">
        <f>IF(ISERROR(VLOOKUP($F41,Risk_Assessment!$A:$N,8,FALSE)),"",VLOOKUP($F41,Risk_Assessment!$A:$N,8,FALSE))</f>
        <v>0</v>
      </c>
      <c r="C41" s="50"/>
      <c r="D41" s="50"/>
      <c r="E41" s="162">
        <f>IF(ISERROR(VLOOKUP($F41,Risk_Assessment!$A:$N,14,FALSE)),"",VLOOKUP($F41,Risk_Assessment!$A:$N,14,FALSE))</f>
        <v>0</v>
      </c>
      <c r="F41" s="51" t="str">
        <f t="shared" si="0"/>
        <v>TBC37</v>
      </c>
      <c r="G41" s="51">
        <f t="shared" si="1"/>
        <v>37</v>
      </c>
    </row>
    <row r="42" spans="1:7" ht="60" customHeight="1" x14ac:dyDescent="0.25">
      <c r="A42" s="50" t="str">
        <f>IF(ISERROR(VLOOKUP($F42,Risk_Assessment!$A:$N,7,FALSE)),"",VLOOKUP($F42,Risk_Assessment!$A:$N,7,FALSE))</f>
        <v>V22</v>
      </c>
      <c r="B42" s="50">
        <f>IF(ISERROR(VLOOKUP($F42,Risk_Assessment!$A:$N,8,FALSE)),"",VLOOKUP($F42,Risk_Assessment!$A:$N,8,FALSE))</f>
        <v>0</v>
      </c>
      <c r="C42" s="50"/>
      <c r="D42" s="50"/>
      <c r="E42" s="162">
        <f>IF(ISERROR(VLOOKUP($F42,Risk_Assessment!$A:$N,14,FALSE)),"",VLOOKUP($F42,Risk_Assessment!$A:$N,14,FALSE))</f>
        <v>0</v>
      </c>
      <c r="F42" s="51" t="str">
        <f t="shared" si="0"/>
        <v>TBC38</v>
      </c>
      <c r="G42" s="51">
        <f t="shared" si="1"/>
        <v>38</v>
      </c>
    </row>
    <row r="43" spans="1:7" ht="60" customHeight="1" x14ac:dyDescent="0.25">
      <c r="A43" s="50" t="str">
        <f>IF(ISERROR(VLOOKUP($F43,Risk_Assessment!$A:$N,7,FALSE)),"",VLOOKUP($F43,Risk_Assessment!$A:$N,7,FALSE))</f>
        <v>W1</v>
      </c>
      <c r="B43" s="50" t="str">
        <f>IF(ISERROR(VLOOKUP($F43,Risk_Assessment!$A:$N,8,FALSE)),"",VLOOKUP($F43,Risk_Assessment!$A:$N,8,FALSE))</f>
        <v>Are all treated water reservoirs covered appropriately e.g. No risk of ingress and/or constructed of suitable material?</v>
      </c>
      <c r="C43" s="50"/>
      <c r="D43" s="50"/>
      <c r="E43" s="162">
        <f>IF(ISERROR(VLOOKUP($F43,Risk_Assessment!$A:$N,14,FALSE)),"",VLOOKUP($F43,Risk_Assessment!$A:$N,14,FALSE))</f>
        <v>0</v>
      </c>
      <c r="F43" s="51" t="str">
        <f t="shared" si="0"/>
        <v>TBC39</v>
      </c>
      <c r="G43" s="51">
        <f t="shared" si="1"/>
        <v>39</v>
      </c>
    </row>
    <row r="44" spans="1:7" ht="60" customHeight="1" x14ac:dyDescent="0.25">
      <c r="A44" s="50" t="str">
        <f>IF(ISERROR(VLOOKUP($F44,Risk_Assessment!$A:$N,7,FALSE)),"",VLOOKUP($F44,Risk_Assessment!$A:$N,7,FALSE))</f>
        <v>W2</v>
      </c>
      <c r="B44" s="50" t="str">
        <f>IF(ISERROR(VLOOKUP($F44,Risk_Assessment!$A:$N,8,FALSE)),"",VLOOKUP($F44,Risk_Assessment!$A:$N,8,FALSE))</f>
        <v>Are all treated water reservoirs of sufficient structural integrity to prevent ingress of contamination, including covers?</v>
      </c>
      <c r="C44" s="50"/>
      <c r="D44" s="50"/>
      <c r="E44" s="162">
        <f>IF(ISERROR(VLOOKUP($F44,Risk_Assessment!$A:$N,14,FALSE)),"",VLOOKUP($F44,Risk_Assessment!$A:$N,14,FALSE))</f>
        <v>0</v>
      </c>
      <c r="F44" s="51" t="str">
        <f t="shared" si="0"/>
        <v>TBC40</v>
      </c>
      <c r="G44" s="51">
        <f t="shared" si="1"/>
        <v>40</v>
      </c>
    </row>
    <row r="45" spans="1:7" ht="60" customHeight="1" x14ac:dyDescent="0.25">
      <c r="A45" s="50" t="str">
        <f>IF(ISERROR(VLOOKUP($F45,Risk_Assessment!$A:$N,7,FALSE)),"",VLOOKUP($F45,Risk_Assessment!$A:$N,7,FALSE))</f>
        <v>W3</v>
      </c>
      <c r="B45" s="50" t="str">
        <f>IF(ISERROR(VLOOKUP($F45,Risk_Assessment!$A:$N,8,FALSE)),"",VLOOKUP($F45,Risk_Assessment!$A:$N,8,FALSE))</f>
        <v>Is the integrity of the reservoir suitably robust against damage by weather or animals?</v>
      </c>
      <c r="C45" s="50"/>
      <c r="D45" s="50"/>
      <c r="E45" s="162">
        <f>IF(ISERROR(VLOOKUP($F45,Risk_Assessment!$A:$N,14,FALSE)),"",VLOOKUP($F45,Risk_Assessment!$A:$N,14,FALSE))</f>
        <v>0</v>
      </c>
      <c r="F45" s="51" t="str">
        <f t="shared" si="0"/>
        <v>TBC41</v>
      </c>
      <c r="G45" s="51">
        <f t="shared" si="1"/>
        <v>41</v>
      </c>
    </row>
    <row r="46" spans="1:7" ht="60" customHeight="1" x14ac:dyDescent="0.25">
      <c r="A46" s="50" t="str">
        <f>IF(ISERROR(VLOOKUP($F46,Risk_Assessment!$A:$N,7,FALSE)),"",VLOOKUP($F46,Risk_Assessment!$A:$N,7,FALSE))</f>
        <v>W4</v>
      </c>
      <c r="B46" s="50" t="str">
        <f>IF(ISERROR(VLOOKUP($F46,Risk_Assessment!$A:$N,8,FALSE)),"",VLOOKUP($F46,Risk_Assessment!$A:$N,8,FALSE))</f>
        <v>Are there any waste water pipes, or waste water storage tanks adjacent to the tanks/reservoirs?</v>
      </c>
      <c r="C46" s="50"/>
      <c r="D46" s="50"/>
      <c r="E46" s="162">
        <f>IF(ISERROR(VLOOKUP($F46,Risk_Assessment!$A:$N,14,FALSE)),"",VLOOKUP($F46,Risk_Assessment!$A:$N,14,FALSE))</f>
        <v>0</v>
      </c>
      <c r="F46" s="51" t="str">
        <f t="shared" si="0"/>
        <v>TBC42</v>
      </c>
      <c r="G46" s="51">
        <f t="shared" si="1"/>
        <v>42</v>
      </c>
    </row>
    <row r="47" spans="1:7" ht="60" customHeight="1" x14ac:dyDescent="0.25">
      <c r="A47" s="50" t="str">
        <f>IF(ISERROR(VLOOKUP($F47,Risk_Assessment!$A:$N,7,FALSE)),"",VLOOKUP($F47,Risk_Assessment!$A:$N,7,FALSE))</f>
        <v>W5</v>
      </c>
      <c r="B47" s="50" t="str">
        <f>IF(ISERROR(VLOOKUP($F47,Risk_Assessment!$A:$N,8,FALSE)),"",VLOOKUP($F47,Risk_Assessment!$A:$N,8,FALSE))</f>
        <v>Are there any unprotected or inadequately protected access covers and/or vents?</v>
      </c>
      <c r="C47" s="50"/>
      <c r="D47" s="50"/>
      <c r="E47" s="162">
        <f>IF(ISERROR(VLOOKUP($F47,Risk_Assessment!$A:$N,14,FALSE)),"",VLOOKUP($F47,Risk_Assessment!$A:$N,14,FALSE))</f>
        <v>0</v>
      </c>
      <c r="F47" s="51" t="str">
        <f t="shared" si="0"/>
        <v>TBC43</v>
      </c>
      <c r="G47" s="51">
        <f t="shared" si="1"/>
        <v>43</v>
      </c>
    </row>
    <row r="48" spans="1:7" ht="60" customHeight="1" x14ac:dyDescent="0.25">
      <c r="A48" s="50" t="str">
        <f>IF(ISERROR(VLOOKUP($F48,Risk_Assessment!$A:$N,7,FALSE)),"",VLOOKUP($F48,Risk_Assessment!$A:$N,7,FALSE))</f>
        <v>W6</v>
      </c>
      <c r="B48" s="50" t="str">
        <f>IF(ISERROR(VLOOKUP($F48,Risk_Assessment!$A:$N,8,FALSE)),"",VLOOKUP($F48,Risk_Assessment!$A:$N,8,FALSE))</f>
        <v>Are any treated water reservoirs adequately protected against solar heat gain, vandalism (deliberate contamination of treated water and unauthorised access)?</v>
      </c>
      <c r="C48" s="50"/>
      <c r="D48" s="50"/>
      <c r="E48" s="162">
        <f>IF(ISERROR(VLOOKUP($F48,Risk_Assessment!$A:$N,14,FALSE)),"",VLOOKUP($F48,Risk_Assessment!$A:$N,14,FALSE))</f>
        <v>0</v>
      </c>
      <c r="F48" s="51" t="str">
        <f t="shared" si="0"/>
        <v>TBC44</v>
      </c>
      <c r="G48" s="51">
        <f t="shared" si="1"/>
        <v>44</v>
      </c>
    </row>
    <row r="49" spans="1:7" ht="60" customHeight="1" x14ac:dyDescent="0.25">
      <c r="A49" s="50" t="str">
        <f>IF(ISERROR(VLOOKUP($F49,Risk_Assessment!$A:$N,7,FALSE)),"",VLOOKUP($F49,Risk_Assessment!$A:$N,7,FALSE))</f>
        <v>W7</v>
      </c>
      <c r="B49" s="50" t="str">
        <f>IF(ISERROR(VLOOKUP($F49,Risk_Assessment!$A:$N,8,FALSE)),"",VLOOKUP($F49,Risk_Assessment!$A:$N,8,FALSE))</f>
        <v>Is there a stock-proof fence around any inspection chambers?</v>
      </c>
      <c r="C49" s="50"/>
      <c r="D49" s="50"/>
      <c r="E49" s="162">
        <f>IF(ISERROR(VLOOKUP($F49,Risk_Assessment!$A:$N,14,FALSE)),"",VLOOKUP($F49,Risk_Assessment!$A:$N,14,FALSE))</f>
        <v>0</v>
      </c>
      <c r="F49" s="51" t="str">
        <f t="shared" si="0"/>
        <v>TBC45</v>
      </c>
      <c r="G49" s="51">
        <f t="shared" si="1"/>
        <v>45</v>
      </c>
    </row>
    <row r="50" spans="1:7" ht="60" customHeight="1" x14ac:dyDescent="0.25">
      <c r="A50" s="50" t="str">
        <f>IF(ISERROR(VLOOKUP($F50,Risk_Assessment!$A:$N,7,FALSE)),"",VLOOKUP($F50,Risk_Assessment!$A:$N,7,FALSE))</f>
        <v>W8</v>
      </c>
      <c r="B50" s="50" t="str">
        <f>IF(ISERROR(VLOOKUP($F50,Risk_Assessment!$A:$N,8,FALSE)),"",VLOOKUP($F50,Risk_Assessment!$A:$N,8,FALSE))</f>
        <v>Are the reservoirs regularly maintained and cleaned with appropriate records?</v>
      </c>
      <c r="C50" s="50"/>
      <c r="D50" s="50"/>
      <c r="E50" s="162">
        <f>IF(ISERROR(VLOOKUP($F50,Risk_Assessment!$A:$N,14,FALSE)),"",VLOOKUP($F50,Risk_Assessment!$A:$N,14,FALSE))</f>
        <v>0</v>
      </c>
      <c r="F50" s="51" t="str">
        <f t="shared" si="0"/>
        <v>TBC46</v>
      </c>
      <c r="G50" s="51">
        <f t="shared" si="1"/>
        <v>46</v>
      </c>
    </row>
    <row r="51" spans="1:7" ht="60" customHeight="1" x14ac:dyDescent="0.25">
      <c r="A51" s="50" t="str">
        <f>IF(ISERROR(VLOOKUP($F51,Risk_Assessment!$A:$N,7,FALSE)),"",VLOOKUP($F51,Risk_Assessment!$A:$N,7,FALSE))</f>
        <v>W9</v>
      </c>
      <c r="B51" s="50" t="str">
        <f>IF(ISERROR(VLOOKUP($F51,Risk_Assessment!$A:$N,8,FALSE)),"",VLOOKUP($F51,Risk_Assessment!$A:$N,8,FALSE))</f>
        <v>Is there a regular turn over of water, such that the capacity of the storage vessel matches demand?</v>
      </c>
      <c r="C51" s="50"/>
      <c r="D51" s="50"/>
      <c r="E51" s="162">
        <f>IF(ISERROR(VLOOKUP($F51,Risk_Assessment!$A:$N,14,FALSE)),"",VLOOKUP($F51,Risk_Assessment!$A:$N,14,FALSE))</f>
        <v>0</v>
      </c>
      <c r="F51" s="51" t="str">
        <f t="shared" si="0"/>
        <v>TBC47</v>
      </c>
      <c r="G51" s="51">
        <f t="shared" si="1"/>
        <v>47</v>
      </c>
    </row>
    <row r="52" spans="1:7" ht="60" customHeight="1" x14ac:dyDescent="0.25">
      <c r="A52" s="50" t="str">
        <f>IF(ISERROR(VLOOKUP($F52,Risk_Assessment!$A:$N,7,FALSE)),"",VLOOKUP($F52,Risk_Assessment!$A:$N,7,FALSE))</f>
        <v>W10</v>
      </c>
      <c r="B52" s="50">
        <f>IF(ISERROR(VLOOKUP($F52,Risk_Assessment!$A:$N,8,FALSE)),"",VLOOKUP($F52,Risk_Assessment!$A:$N,8,FALSE))</f>
        <v>0</v>
      </c>
      <c r="C52" s="50"/>
      <c r="D52" s="50"/>
      <c r="E52" s="162">
        <f>IF(ISERROR(VLOOKUP($F52,Risk_Assessment!$A:$N,14,FALSE)),"",VLOOKUP($F52,Risk_Assessment!$A:$N,14,FALSE))</f>
        <v>0</v>
      </c>
      <c r="F52" s="51" t="str">
        <f t="shared" si="0"/>
        <v>TBC48</v>
      </c>
      <c r="G52" s="51">
        <f t="shared" si="1"/>
        <v>48</v>
      </c>
    </row>
    <row r="53" spans="1:7" ht="60" customHeight="1" x14ac:dyDescent="0.25">
      <c r="A53" s="50" t="str">
        <f>IF(ISERROR(VLOOKUP($F53,Risk_Assessment!$A:$N,7,FALSE)),"",VLOOKUP($F53,Risk_Assessment!$A:$N,7,FALSE))</f>
        <v>W11</v>
      </c>
      <c r="B53" s="50">
        <f>IF(ISERROR(VLOOKUP($F53,Risk_Assessment!$A:$N,8,FALSE)),"",VLOOKUP($F53,Risk_Assessment!$A:$N,8,FALSE))</f>
        <v>0</v>
      </c>
      <c r="C53" s="50"/>
      <c r="D53" s="50"/>
      <c r="E53" s="162">
        <f>IF(ISERROR(VLOOKUP($F53,Risk_Assessment!$A:$N,14,FALSE)),"",VLOOKUP($F53,Risk_Assessment!$A:$N,14,FALSE))</f>
        <v>0</v>
      </c>
      <c r="F53" s="51" t="str">
        <f t="shared" si="0"/>
        <v>TBC49</v>
      </c>
      <c r="G53" s="51">
        <f t="shared" si="1"/>
        <v>49</v>
      </c>
    </row>
    <row r="54" spans="1:7" ht="60" customHeight="1" x14ac:dyDescent="0.25">
      <c r="A54" s="50" t="str">
        <f>IF(ISERROR(VLOOKUP($F54,Risk_Assessment!$A:$N,7,FALSE)),"",VLOOKUP($F54,Risk_Assessment!$A:$N,7,FALSE))</f>
        <v>W12</v>
      </c>
      <c r="B54" s="50">
        <f>IF(ISERROR(VLOOKUP($F54,Risk_Assessment!$A:$N,8,FALSE)),"",VLOOKUP($F54,Risk_Assessment!$A:$N,8,FALSE))</f>
        <v>0</v>
      </c>
      <c r="C54" s="50"/>
      <c r="D54" s="50"/>
      <c r="E54" s="162">
        <f>IF(ISERROR(VLOOKUP($F54,Risk_Assessment!$A:$N,14,FALSE)),"",VLOOKUP($F54,Risk_Assessment!$A:$N,14,FALSE))</f>
        <v>0</v>
      </c>
      <c r="F54" s="51" t="str">
        <f t="shared" si="0"/>
        <v>TBC50</v>
      </c>
      <c r="G54" s="51">
        <f t="shared" si="1"/>
        <v>50</v>
      </c>
    </row>
    <row r="55" spans="1:7" ht="60" customHeight="1" x14ac:dyDescent="0.25">
      <c r="A55" s="50" t="str">
        <f>IF(ISERROR(VLOOKUP($F55,Risk_Assessment!$A:$N,7,FALSE)),"",VLOOKUP($F55,Risk_Assessment!$A:$N,7,FALSE))</f>
        <v>X1</v>
      </c>
      <c r="B55" s="50" t="str">
        <f>IF(ISERROR(VLOOKUP($F55,Risk_Assessment!$A:$N,8,FALSE)),"",VLOOKUP($F55,Risk_Assessment!$A:$N,8,FALSE))</f>
        <v>Is the drinking water supply to any customer premises (kitchen tap) supplied via a loft tank? Note; there is no need to inspect loft tanks, just ask for evidence. If no, move on to question X4.</v>
      </c>
      <c r="C55" s="50"/>
      <c r="D55" s="50"/>
      <c r="E55" s="162">
        <f>IF(ISERROR(VLOOKUP($F55,Risk_Assessment!$A:$N,14,FALSE)),"",VLOOKUP($F55,Risk_Assessment!$A:$N,14,FALSE))</f>
        <v>0</v>
      </c>
      <c r="F55" s="51" t="str">
        <f t="shared" si="0"/>
        <v>TBC51</v>
      </c>
      <c r="G55" s="51">
        <f t="shared" si="1"/>
        <v>51</v>
      </c>
    </row>
    <row r="56" spans="1:7" ht="60" customHeight="1" x14ac:dyDescent="0.25">
      <c r="A56" s="50" t="str">
        <f>IF(ISERROR(VLOOKUP($F56,Risk_Assessment!$A:$N,7,FALSE)),"",VLOOKUP($F56,Risk_Assessment!$A:$N,7,FALSE))</f>
        <v>X2</v>
      </c>
      <c r="B56" s="50" t="str">
        <f>IF(ISERROR(VLOOKUP($F56,Risk_Assessment!$A:$N,8,FALSE)),"",VLOOKUP($F56,Risk_Assessment!$A:$N,8,FALSE))</f>
        <v>If yes, do all loft tanks have a robust vermin proof cover?</v>
      </c>
      <c r="C56" s="50"/>
      <c r="D56" s="50"/>
      <c r="E56" s="162">
        <f>IF(ISERROR(VLOOKUP($F56,Risk_Assessment!$A:$N,14,FALSE)),"",VLOOKUP($F56,Risk_Assessment!$A:$N,14,FALSE))</f>
        <v>0</v>
      </c>
      <c r="F56" s="51" t="str">
        <f t="shared" si="0"/>
        <v>TBC52</v>
      </c>
      <c r="G56" s="51">
        <f t="shared" si="1"/>
        <v>52</v>
      </c>
    </row>
    <row r="57" spans="1:7" ht="60" customHeight="1" x14ac:dyDescent="0.25">
      <c r="A57" s="50" t="str">
        <f>IF(ISERROR(VLOOKUP($F57,Risk_Assessment!$A:$N,7,FALSE)),"",VLOOKUP($F57,Risk_Assessment!$A:$N,7,FALSE))</f>
        <v>X3</v>
      </c>
      <c r="B57" s="50" t="str">
        <f>IF(ISERROR(VLOOKUP($F57,Risk_Assessment!$A:$N,8,FALSE)),"",VLOOKUP($F57,Risk_Assessment!$A:$N,8,FALSE))</f>
        <v>If yes, is there evidence the loft tanks are cleaned at least once per year?</v>
      </c>
      <c r="C57" s="50"/>
      <c r="D57" s="50"/>
      <c r="E57" s="162">
        <f>IF(ISERROR(VLOOKUP($F57,Risk_Assessment!$A:$N,14,FALSE)),"",VLOOKUP($F57,Risk_Assessment!$A:$N,14,FALSE))</f>
        <v>0</v>
      </c>
      <c r="F57" s="51" t="str">
        <f t="shared" si="0"/>
        <v>TBC53</v>
      </c>
      <c r="G57" s="51">
        <f t="shared" si="1"/>
        <v>53</v>
      </c>
    </row>
    <row r="58" spans="1:7" ht="60" customHeight="1" x14ac:dyDescent="0.25">
      <c r="A58" s="50" t="str">
        <f>IF(ISERROR(VLOOKUP($F58,Risk_Assessment!$A:$N,7,FALSE)),"",VLOOKUP($F58,Risk_Assessment!$A:$N,7,FALSE))</f>
        <v>X4</v>
      </c>
      <c r="B58" s="50" t="str">
        <f>IF(ISERROR(VLOOKUP($F58,Risk_Assessment!$A:$N,8,FALSE)),"",VLOOKUP($F58,Risk_Assessment!$A:$N,8,FALSE))</f>
        <v>Is there any lead pipe work within the properties?</v>
      </c>
      <c r="C58" s="50"/>
      <c r="D58" s="50"/>
      <c r="E58" s="162">
        <f>IF(ISERROR(VLOOKUP($F58,Risk_Assessment!$A:$N,14,FALSE)),"",VLOOKUP($F58,Risk_Assessment!$A:$N,14,FALSE))</f>
        <v>0</v>
      </c>
      <c r="F58" s="51" t="str">
        <f t="shared" si="0"/>
        <v>TBC54</v>
      </c>
      <c r="G58" s="51">
        <f t="shared" si="1"/>
        <v>54</v>
      </c>
    </row>
    <row r="59" spans="1:7" ht="60" customHeight="1" x14ac:dyDescent="0.25">
      <c r="A59" s="50" t="str">
        <f>IF(ISERROR(VLOOKUP($F59,Risk_Assessment!$A:$N,7,FALSE)),"",VLOOKUP($F59,Risk_Assessment!$A:$N,7,FALSE))</f>
        <v>X5</v>
      </c>
      <c r="B59" s="50" t="str">
        <f>IF(ISERROR(VLOOKUP($F59,Risk_Assessment!$A:$N,8,FALSE)),"",VLOOKUP($F59,Risk_Assessment!$A:$N,8,FALSE))</f>
        <v>Is the water at the consumers tap clear, taste and odour-free?</v>
      </c>
      <c r="C59" s="50"/>
      <c r="D59" s="50"/>
      <c r="E59" s="162">
        <f>IF(ISERROR(VLOOKUP($F59,Risk_Assessment!$A:$N,14,FALSE)),"",VLOOKUP($F59,Risk_Assessment!$A:$N,14,FALSE))</f>
        <v>0</v>
      </c>
      <c r="F59" s="51" t="str">
        <f t="shared" si="0"/>
        <v>TBC55</v>
      </c>
      <c r="G59" s="51">
        <f t="shared" si="1"/>
        <v>55</v>
      </c>
    </row>
    <row r="60" spans="1:7" ht="60" customHeight="1" x14ac:dyDescent="0.25">
      <c r="A60" s="50" t="str">
        <f>IF(ISERROR(VLOOKUP($F60,Risk_Assessment!$A:$N,7,FALSE)),"",VLOOKUP($F60,Risk_Assessment!$A:$N,7,FALSE))</f>
        <v>X6</v>
      </c>
      <c r="B60" s="50" t="str">
        <f>IF(ISERROR(VLOOKUP($F60,Risk_Assessment!$A:$N,8,FALSE)),"",VLOOKUP($F60,Risk_Assessment!$A:$N,8,FALSE))</f>
        <v>Is there adequate backflow protection for any rainwater harvesting systems in place at any of the properties?</v>
      </c>
      <c r="C60" s="50"/>
      <c r="D60" s="50"/>
      <c r="E60" s="162">
        <f>IF(ISERROR(VLOOKUP($F60,Risk_Assessment!$A:$N,14,FALSE)),"",VLOOKUP($F60,Risk_Assessment!$A:$N,14,FALSE))</f>
        <v>0</v>
      </c>
      <c r="F60" s="51" t="str">
        <f t="shared" si="0"/>
        <v>TBC56</v>
      </c>
      <c r="G60" s="51">
        <f t="shared" si="1"/>
        <v>56</v>
      </c>
    </row>
    <row r="61" spans="1:7" ht="60" customHeight="1" x14ac:dyDescent="0.25">
      <c r="A61" s="50" t="str">
        <f>IF(ISERROR(VLOOKUP($F61,Risk_Assessment!$A:$N,7,FALSE)),"",VLOOKUP($F61,Risk_Assessment!$A:$N,7,FALSE))</f>
        <v>X7</v>
      </c>
      <c r="B61" s="50">
        <f>IF(ISERROR(VLOOKUP($F61,Risk_Assessment!$A:$N,8,FALSE)),"",VLOOKUP($F61,Risk_Assessment!$A:$N,8,FALSE))</f>
        <v>0</v>
      </c>
      <c r="C61" s="50"/>
      <c r="D61" s="50"/>
      <c r="E61" s="162">
        <f>IF(ISERROR(VLOOKUP($F61,Risk_Assessment!$A:$N,14,FALSE)),"",VLOOKUP($F61,Risk_Assessment!$A:$N,14,FALSE))</f>
        <v>0</v>
      </c>
      <c r="F61" s="51" t="str">
        <f t="shared" si="0"/>
        <v>TBC57</v>
      </c>
      <c r="G61" s="51">
        <f t="shared" si="1"/>
        <v>57</v>
      </c>
    </row>
    <row r="62" spans="1:7" ht="60" customHeight="1" x14ac:dyDescent="0.25">
      <c r="A62" s="50" t="str">
        <f>IF(ISERROR(VLOOKUP($F62,Risk_Assessment!$A:$N,7,FALSE)),"",VLOOKUP($F62,Risk_Assessment!$A:$N,7,FALSE))</f>
        <v>X8</v>
      </c>
      <c r="B62" s="50">
        <f>IF(ISERROR(VLOOKUP($F62,Risk_Assessment!$A:$N,8,FALSE)),"",VLOOKUP($F62,Risk_Assessment!$A:$N,8,FALSE))</f>
        <v>0</v>
      </c>
      <c r="C62" s="50"/>
      <c r="D62" s="50"/>
      <c r="E62" s="162">
        <f>IF(ISERROR(VLOOKUP($F62,Risk_Assessment!$A:$N,14,FALSE)),"",VLOOKUP($F62,Risk_Assessment!$A:$N,14,FALSE))</f>
        <v>0</v>
      </c>
      <c r="F62" s="51" t="str">
        <f t="shared" si="0"/>
        <v>TBC58</v>
      </c>
      <c r="G62" s="51">
        <f t="shared" si="1"/>
        <v>58</v>
      </c>
    </row>
    <row r="63" spans="1:7" ht="60" customHeight="1" x14ac:dyDescent="0.25">
      <c r="A63" s="50" t="str">
        <f>IF(ISERROR(VLOOKUP($F63,Risk_Assessment!$A:$N,7,FALSE)),"",VLOOKUP($F63,Risk_Assessment!$A:$N,7,FALSE))</f>
        <v>X9</v>
      </c>
      <c r="B63" s="50">
        <f>IF(ISERROR(VLOOKUP($F63,Risk_Assessment!$A:$N,8,FALSE)),"",VLOOKUP($F63,Risk_Assessment!$A:$N,8,FALSE))</f>
        <v>0</v>
      </c>
      <c r="C63" s="50"/>
      <c r="D63" s="50"/>
      <c r="E63" s="162">
        <f>IF(ISERROR(VLOOKUP($F63,Risk_Assessment!$A:$N,14,FALSE)),"",VLOOKUP($F63,Risk_Assessment!$A:$N,14,FALSE))</f>
        <v>0</v>
      </c>
      <c r="F63" s="51" t="str">
        <f t="shared" si="0"/>
        <v>TBC59</v>
      </c>
      <c r="G63" s="51">
        <f t="shared" si="1"/>
        <v>59</v>
      </c>
    </row>
    <row r="64" spans="1:7" ht="60" customHeight="1" x14ac:dyDescent="0.25">
      <c r="A64" s="50" t="str">
        <f>IF(ISERROR(VLOOKUP($F64,Risk_Assessment!$A:$N,7,FALSE)),"",VLOOKUP($F64,Risk_Assessment!$A:$N,7,FALSE))</f>
        <v>Y1</v>
      </c>
      <c r="B64" s="50" t="str">
        <f>IF(ISERROR(VLOOKUP($F64,Risk_Assessment!$A:$N,8,FALSE)),"",VLOOKUP($F64,Risk_Assessment!$A:$N,8,FALSE))</f>
        <v>Is the treatment system maintained to the manufacturer's instructions (filter changeover, cleaning)?</v>
      </c>
      <c r="C64" s="50"/>
      <c r="D64" s="50"/>
      <c r="E64" s="162">
        <f>IF(ISERROR(VLOOKUP($F64,Risk_Assessment!$A:$N,14,FALSE)),"",VLOOKUP($F64,Risk_Assessment!$A:$N,14,FALSE))</f>
        <v>0</v>
      </c>
      <c r="F64" s="51" t="str">
        <f t="shared" si="0"/>
        <v>TBC60</v>
      </c>
      <c r="G64" s="51">
        <f t="shared" si="1"/>
        <v>60</v>
      </c>
    </row>
    <row r="65" spans="1:7" ht="60" customHeight="1" x14ac:dyDescent="0.25">
      <c r="A65" s="50" t="str">
        <f>IF(ISERROR(VLOOKUP($F65,Risk_Assessment!$A:$N,7,FALSE)),"",VLOOKUP($F65,Risk_Assessment!$A:$N,7,FALSE))</f>
        <v>Y2</v>
      </c>
      <c r="B65" s="50" t="str">
        <f>IF(ISERROR(VLOOKUP($F65,Risk_Assessment!$A:$N,8,FALSE)),"",VLOOKUP($F65,Risk_Assessment!$A:$N,8,FALSE))</f>
        <v>Is the design of the individual treatment system appropriate for the nature of  the raw water quality?</v>
      </c>
      <c r="C65" s="50"/>
      <c r="D65" s="50"/>
      <c r="E65" s="162">
        <f>IF(ISERROR(VLOOKUP($F65,Risk_Assessment!$A:$N,14,FALSE)),"",VLOOKUP($F65,Risk_Assessment!$A:$N,14,FALSE))</f>
        <v>0</v>
      </c>
      <c r="F65" s="51" t="str">
        <f t="shared" si="0"/>
        <v>TBC61</v>
      </c>
      <c r="G65" s="51">
        <f t="shared" si="1"/>
        <v>61</v>
      </c>
    </row>
    <row r="66" spans="1:7" ht="60" customHeight="1" x14ac:dyDescent="0.25">
      <c r="A66" s="50" t="str">
        <f>IF(ISERROR(VLOOKUP($F66,Risk_Assessment!$A:$N,7,FALSE)),"",VLOOKUP($F66,Risk_Assessment!$A:$N,7,FALSE))</f>
        <v>Y3</v>
      </c>
      <c r="B66" s="50">
        <f>IF(ISERROR(VLOOKUP($F66,Risk_Assessment!$A:$N,8,FALSE)),"",VLOOKUP($F66,Risk_Assessment!$A:$N,8,FALSE))</f>
        <v>0</v>
      </c>
      <c r="C66" s="50"/>
      <c r="D66" s="50"/>
      <c r="E66" s="162">
        <f>IF(ISERROR(VLOOKUP($F66,Risk_Assessment!$A:$N,14,FALSE)),"",VLOOKUP($F66,Risk_Assessment!$A:$N,14,FALSE))</f>
        <v>0</v>
      </c>
      <c r="F66" s="51" t="str">
        <f t="shared" si="0"/>
        <v>TBC62</v>
      </c>
      <c r="G66" s="51">
        <f t="shared" si="1"/>
        <v>62</v>
      </c>
    </row>
    <row r="67" spans="1:7" ht="60" customHeight="1" x14ac:dyDescent="0.25">
      <c r="A67" s="50" t="str">
        <f>IF(ISERROR(VLOOKUP($F67,Risk_Assessment!$A:$N,7,FALSE)),"",VLOOKUP($F67,Risk_Assessment!$A:$N,7,FALSE))</f>
        <v>Y4</v>
      </c>
      <c r="B67" s="50">
        <f>IF(ISERROR(VLOOKUP($F67,Risk_Assessment!$A:$N,8,FALSE)),"",VLOOKUP($F67,Risk_Assessment!$A:$N,8,FALSE))</f>
        <v>0</v>
      </c>
      <c r="C67" s="50"/>
      <c r="D67" s="50"/>
      <c r="E67" s="162">
        <f>IF(ISERROR(VLOOKUP($F67,Risk_Assessment!$A:$N,14,FALSE)),"",VLOOKUP($F67,Risk_Assessment!$A:$N,14,FALSE))</f>
        <v>0</v>
      </c>
      <c r="F67" s="51" t="str">
        <f t="shared" si="0"/>
        <v>TBC63</v>
      </c>
      <c r="G67" s="51">
        <f t="shared" si="1"/>
        <v>63</v>
      </c>
    </row>
    <row r="68" spans="1:7" ht="60" customHeight="1" x14ac:dyDescent="0.25">
      <c r="A68" s="50" t="str">
        <f>IF(ISERROR(VLOOKUP($F68,Risk_Assessment!$A:$N,7,FALSE)),"",VLOOKUP($F68,Risk_Assessment!$A:$N,7,FALSE))</f>
        <v>Y5</v>
      </c>
      <c r="B68" s="50">
        <f>IF(ISERROR(VLOOKUP($F68,Risk_Assessment!$A:$N,8,FALSE)),"",VLOOKUP($F68,Risk_Assessment!$A:$N,8,FALSE))</f>
        <v>0</v>
      </c>
      <c r="C68" s="50"/>
      <c r="D68" s="50"/>
      <c r="E68" s="162">
        <f>IF(ISERROR(VLOOKUP($F68,Risk_Assessment!$A:$N,14,FALSE)),"",VLOOKUP($F68,Risk_Assessment!$A:$N,14,FALSE))</f>
        <v>0</v>
      </c>
      <c r="F68" s="51" t="str">
        <f t="shared" si="0"/>
        <v>TBC64</v>
      </c>
      <c r="G68" s="51">
        <f t="shared" si="1"/>
        <v>64</v>
      </c>
    </row>
    <row r="69" spans="1:7" ht="60" customHeight="1" x14ac:dyDescent="0.25">
      <c r="A69" s="50" t="str">
        <f>IF(ISERROR(VLOOKUP($F69,Risk_Assessment!$A:$N,7,FALSE)),"",VLOOKUP($F69,Risk_Assessment!$A:$N,7,FALSE))</f>
        <v>Z1</v>
      </c>
      <c r="B69" s="50" t="str">
        <f>IF(ISERROR(VLOOKUP($F69,Risk_Assessment!$A:$N,8,FALSE)),"",VLOOKUP($F69,Risk_Assessment!$A:$N,8,FALSE))</f>
        <v>CONFIDENCE IN MANAGEMENT?    To determine the risk rating for this section, answer questions Z2 to Z27 to inform the answer to Z1.There should only one risk rating for this section in Z1.</v>
      </c>
      <c r="C69" s="50"/>
      <c r="D69" s="50"/>
      <c r="E69" s="162">
        <f>IF(ISERROR(VLOOKUP($F69,Risk_Assessment!$A:$N,14,FALSE)),"",VLOOKUP($F69,Risk_Assessment!$A:$N,14,FALSE))</f>
        <v>0</v>
      </c>
      <c r="F69" s="51" t="str">
        <f t="shared" ref="F69:F115" si="2">CONCATENATE($A$2,G69)</f>
        <v>TBC65</v>
      </c>
      <c r="G69" s="51">
        <f t="shared" si="1"/>
        <v>65</v>
      </c>
    </row>
    <row r="70" spans="1:7" ht="60" customHeight="1" x14ac:dyDescent="0.25">
      <c r="A70" s="50" t="str">
        <f>IF(ISERROR(VLOOKUP($F70,Risk_Assessment!$A:$N,7,FALSE)),"",VLOOKUP($F70,Risk_Assessment!$A:$N,7,FALSE))</f>
        <v>Z2</v>
      </c>
      <c r="B70" s="50" t="str">
        <f>IF(ISERROR(VLOOKUP($F70,Risk_Assessment!$A:$N,8,FALSE)),"",VLOOKUP($F70,Risk_Assessment!$A:$N,8,FALSE))</f>
        <v>Are records kept of key checks e.g. Equipment maintenance, site inspections, on-site tests, etc</v>
      </c>
      <c r="C70" s="50"/>
      <c r="D70" s="50"/>
      <c r="E70" s="162">
        <f>IF(ISERROR(VLOOKUP($F70,Risk_Assessment!$A:$N,14,FALSE)),"",VLOOKUP($F70,Risk_Assessment!$A:$N,14,FALSE))</f>
        <v>0</v>
      </c>
      <c r="F70" s="51" t="str">
        <f t="shared" si="2"/>
        <v>TBC66</v>
      </c>
      <c r="G70" s="51">
        <f t="shared" si="1"/>
        <v>66</v>
      </c>
    </row>
    <row r="71" spans="1:7" ht="60" customHeight="1" x14ac:dyDescent="0.25">
      <c r="A71" s="50" t="str">
        <f>IF(ISERROR(VLOOKUP($F71,Risk_Assessment!$A:$N,7,FALSE)),"",VLOOKUP($F71,Risk_Assessment!$A:$N,7,FALSE))</f>
        <v>Z3</v>
      </c>
      <c r="B71" s="50" t="str">
        <f>IF(ISERROR(VLOOKUP($F71,Risk_Assessment!$A:$N,8,FALSE)),"",VLOOKUP($F71,Risk_Assessment!$A:$N,8,FALSE))</f>
        <v>Are there written procedures for the operation and maintenance of equipment?</v>
      </c>
      <c r="C71" s="50"/>
      <c r="D71" s="50"/>
      <c r="E71" s="162">
        <f>IF(ISERROR(VLOOKUP($F71,Risk_Assessment!$A:$N,14,FALSE)),"",VLOOKUP($F71,Risk_Assessment!$A:$N,14,FALSE))</f>
        <v>0</v>
      </c>
      <c r="F71" s="51" t="str">
        <f t="shared" si="2"/>
        <v>TBC67</v>
      </c>
      <c r="G71" s="51">
        <f t="shared" ref="G71:G134" si="3">G70+1</f>
        <v>67</v>
      </c>
    </row>
    <row r="72" spans="1:7" ht="60" customHeight="1" x14ac:dyDescent="0.25">
      <c r="A72" s="50" t="str">
        <f>IF(ISERROR(VLOOKUP($F72,Risk_Assessment!$A:$N,7,FALSE)),"",VLOOKUP($F72,Risk_Assessment!$A:$N,7,FALSE))</f>
        <v>Z4</v>
      </c>
      <c r="B72" s="50" t="str">
        <f>IF(ISERROR(VLOOKUP($F72,Risk_Assessment!$A:$N,8,FALSE)),"",VLOOKUP($F72,Risk_Assessment!$A:$N,8,FALSE))</f>
        <v>Are there procedures for responding to alarms, monitors, on-site tests?</v>
      </c>
      <c r="C72" s="50"/>
      <c r="D72" s="50"/>
      <c r="E72" s="162">
        <f>IF(ISERROR(VLOOKUP($F72,Risk_Assessment!$A:$N,14,FALSE)),"",VLOOKUP($F72,Risk_Assessment!$A:$N,14,FALSE))</f>
        <v>0</v>
      </c>
      <c r="F72" s="51" t="str">
        <f t="shared" si="2"/>
        <v>TBC68</v>
      </c>
      <c r="G72" s="51">
        <f t="shared" si="3"/>
        <v>68</v>
      </c>
    </row>
    <row r="73" spans="1:7" ht="60" customHeight="1" x14ac:dyDescent="0.25">
      <c r="A73" s="50" t="str">
        <f>IF(ISERROR(VLOOKUP($F73,Risk_Assessment!$A:$N,7,FALSE)),"",VLOOKUP($F73,Risk_Assessment!$A:$N,7,FALSE))</f>
        <v>Z5</v>
      </c>
      <c r="B73" s="50" t="str">
        <f>IF(ISERROR(VLOOKUP($F73,Risk_Assessment!$A:$N,8,FALSE)),"",VLOOKUP($F73,Risk_Assessment!$A:$N,8,FALSE))</f>
        <v>Is there a written procedure for installations, pipe repairs and maintenance to protect against microbial contamination?</v>
      </c>
      <c r="C73" s="50"/>
      <c r="D73" s="50"/>
      <c r="E73" s="162">
        <f>IF(ISERROR(VLOOKUP($F73,Risk_Assessment!$A:$N,14,FALSE)),"",VLOOKUP($F73,Risk_Assessment!$A:$N,14,FALSE))</f>
        <v>0</v>
      </c>
      <c r="F73" s="51" t="str">
        <f t="shared" si="2"/>
        <v>TBC69</v>
      </c>
      <c r="G73" s="51">
        <f t="shared" si="3"/>
        <v>69</v>
      </c>
    </row>
    <row r="74" spans="1:7" ht="60" customHeight="1" x14ac:dyDescent="0.25">
      <c r="A74" s="50" t="str">
        <f>IF(ISERROR(VLOOKUP($F74,Risk_Assessment!$A:$N,7,FALSE)),"",VLOOKUP($F74,Risk_Assessment!$A:$N,7,FALSE))</f>
        <v>Z6</v>
      </c>
      <c r="B74" s="50" t="str">
        <f>IF(ISERROR(VLOOKUP($F74,Risk_Assessment!$A:$N,8,FALSE)),"",VLOOKUP($F74,Risk_Assessment!$A:$N,8,FALSE))</f>
        <v>Do operators have adequate (even if informal) general hygiene awareness?</v>
      </c>
      <c r="C74" s="50"/>
      <c r="D74" s="50"/>
      <c r="E74" s="162">
        <f>IF(ISERROR(VLOOKUP($F74,Risk_Assessment!$A:$N,14,FALSE)),"",VLOOKUP($F74,Risk_Assessment!$A:$N,14,FALSE))</f>
        <v>0</v>
      </c>
      <c r="F74" s="51" t="str">
        <f t="shared" si="2"/>
        <v>TBC70</v>
      </c>
      <c r="G74" s="51">
        <f t="shared" si="3"/>
        <v>70</v>
      </c>
    </row>
    <row r="75" spans="1:7" ht="60" customHeight="1" x14ac:dyDescent="0.25">
      <c r="A75" s="50" t="str">
        <f>IF(ISERROR(VLOOKUP($F75,Risk_Assessment!$A:$N,7,FALSE)),"",VLOOKUP($F75,Risk_Assessment!$A:$N,7,FALSE))</f>
        <v>Z7</v>
      </c>
      <c r="B75" s="50" t="str">
        <f>IF(ISERROR(VLOOKUP($F75,Risk_Assessment!$A:$N,8,FALSE)),"",VLOOKUP($F75,Risk_Assessment!$A:$N,8,FALSE))</f>
        <v>Is there a documented procedure for operation of valves including authorisation?</v>
      </c>
      <c r="C75" s="50"/>
      <c r="D75" s="50"/>
      <c r="E75" s="162">
        <f>IF(ISERROR(VLOOKUP($F75,Risk_Assessment!$A:$N,14,FALSE)),"",VLOOKUP($F75,Risk_Assessment!$A:$N,14,FALSE))</f>
        <v>0</v>
      </c>
      <c r="F75" s="51" t="str">
        <f t="shared" si="2"/>
        <v>TBC71</v>
      </c>
      <c r="G75" s="51">
        <f t="shared" si="3"/>
        <v>71</v>
      </c>
    </row>
    <row r="76" spans="1:7" ht="60" customHeight="1" x14ac:dyDescent="0.25">
      <c r="A76" s="50" t="str">
        <f>IF(ISERROR(VLOOKUP($F76,Risk_Assessment!$A:$N,7,FALSE)),"",VLOOKUP($F76,Risk_Assessment!$A:$N,7,FALSE))</f>
        <v>Z8</v>
      </c>
      <c r="B76" s="50" t="str">
        <f>IF(ISERROR(VLOOKUP($F76,Risk_Assessment!$A:$N,8,FALSE)),"",VLOOKUP($F76,Risk_Assessment!$A:$N,8,FALSE))</f>
        <v>Are there any records of reservoir cleaning and maintenance (at least bi-annually) ?</v>
      </c>
      <c r="C76" s="50"/>
      <c r="D76" s="50"/>
      <c r="E76" s="162">
        <f>IF(ISERROR(VLOOKUP($F76,Risk_Assessment!$A:$N,14,FALSE)),"",VLOOKUP($F76,Risk_Assessment!$A:$N,14,FALSE))</f>
        <v>0</v>
      </c>
      <c r="F76" s="51" t="str">
        <f t="shared" si="2"/>
        <v>TBC72</v>
      </c>
      <c r="G76" s="51">
        <f t="shared" si="3"/>
        <v>72</v>
      </c>
    </row>
    <row r="77" spans="1:7" ht="60" customHeight="1" x14ac:dyDescent="0.25">
      <c r="A77" s="50" t="str">
        <f>IF(ISERROR(VLOOKUP($F77,Risk_Assessment!$A:$N,7,FALSE)),"",VLOOKUP($F77,Risk_Assessment!$A:$N,7,FALSE))</f>
        <v>Z9</v>
      </c>
      <c r="B77" s="50" t="str">
        <f>IF(ISERROR(VLOOKUP($F77,Risk_Assessment!$A:$N,8,FALSE)),"",VLOOKUP($F77,Risk_Assessment!$A:$N,8,FALSE))</f>
        <v>Are the records checked to ensure the required maintenance and checks have been carried out satisfactorily?</v>
      </c>
      <c r="C77" s="50"/>
      <c r="D77" s="50"/>
      <c r="E77" s="162">
        <f>IF(ISERROR(VLOOKUP($F77,Risk_Assessment!$A:$N,14,FALSE)),"",VLOOKUP($F77,Risk_Assessment!$A:$N,14,FALSE))</f>
        <v>0</v>
      </c>
      <c r="F77" s="51" t="str">
        <f t="shared" si="2"/>
        <v>TBC73</v>
      </c>
      <c r="G77" s="51">
        <f t="shared" si="3"/>
        <v>73</v>
      </c>
    </row>
    <row r="78" spans="1:7" ht="60" customHeight="1" x14ac:dyDescent="0.25">
      <c r="A78" s="50" t="str">
        <f>IF(ISERROR(VLOOKUP($F78,Risk_Assessment!$A:$N,7,FALSE)),"",VLOOKUP($F78,Risk_Assessment!$A:$N,7,FALSE))</f>
        <v>Z10</v>
      </c>
      <c r="B78" s="50" t="str">
        <f>IF(ISERROR(VLOOKUP($F78,Risk_Assessment!$A:$N,8,FALSE)),"",VLOOKUP($F78,Risk_Assessment!$A:$N,8,FALSE))</f>
        <v>Is there a stock control process for any chemicals used to ensure their continuous availability?</v>
      </c>
      <c r="C78" s="50"/>
      <c r="D78" s="50"/>
      <c r="E78" s="162">
        <f>IF(ISERROR(VLOOKUP($F78,Risk_Assessment!$A:$N,14,FALSE)),"",VLOOKUP($F78,Risk_Assessment!$A:$N,14,FALSE))</f>
        <v>0</v>
      </c>
      <c r="F78" s="51" t="str">
        <f t="shared" si="2"/>
        <v>TBC74</v>
      </c>
      <c r="G78" s="51">
        <f t="shared" si="3"/>
        <v>74</v>
      </c>
    </row>
    <row r="79" spans="1:7" ht="60" customHeight="1" x14ac:dyDescent="0.25">
      <c r="A79" s="50" t="str">
        <f>IF(ISERROR(VLOOKUP($F79,Risk_Assessment!$A:$N,7,FALSE)),"",VLOOKUP($F79,Risk_Assessment!$A:$N,7,FALSE))</f>
        <v>Z11</v>
      </c>
      <c r="B79" s="50" t="str">
        <f>IF(ISERROR(VLOOKUP($F79,Risk_Assessment!$A:$N,8,FALSE)),"",VLOOKUP($F79,Risk_Assessment!$A:$N,8,FALSE))</f>
        <v>Is there a stock control process for any key spare parts/equipment?</v>
      </c>
      <c r="C79" s="50"/>
      <c r="D79" s="50"/>
      <c r="E79" s="162">
        <f>IF(ISERROR(VLOOKUP($F79,Risk_Assessment!$A:$N,14,FALSE)),"",VLOOKUP($F79,Risk_Assessment!$A:$N,14,FALSE))</f>
        <v>0</v>
      </c>
      <c r="F79" s="51" t="str">
        <f t="shared" si="2"/>
        <v>TBC75</v>
      </c>
      <c r="G79" s="51">
        <f t="shared" si="3"/>
        <v>75</v>
      </c>
    </row>
    <row r="80" spans="1:7" ht="60" customHeight="1" x14ac:dyDescent="0.25">
      <c r="A80" s="50" t="str">
        <f>IF(ISERROR(VLOOKUP($F80,Risk_Assessment!$A:$N,7,FALSE)),"",VLOOKUP($F80,Risk_Assessment!$A:$N,7,FALSE))</f>
        <v>Z12</v>
      </c>
      <c r="B80" s="50" t="str">
        <f>IF(ISERROR(VLOOKUP($F80,Risk_Assessment!$A:$N,8,FALSE)),"",VLOOKUP($F80,Risk_Assessment!$A:$N,8,FALSE))</f>
        <v>Is there a documented contingency plan in the event of power failure, equipment failure?</v>
      </c>
      <c r="C80" s="50"/>
      <c r="D80" s="50"/>
      <c r="E80" s="162">
        <f>IF(ISERROR(VLOOKUP($F80,Risk_Assessment!$A:$N,14,FALSE)),"",VLOOKUP($F80,Risk_Assessment!$A:$N,14,FALSE))</f>
        <v>0</v>
      </c>
      <c r="F80" s="51" t="str">
        <f t="shared" si="2"/>
        <v>TBC76</v>
      </c>
      <c r="G80" s="51">
        <f t="shared" si="3"/>
        <v>76</v>
      </c>
    </row>
    <row r="81" spans="1:7" ht="60" hidden="1" customHeight="1" x14ac:dyDescent="0.25">
      <c r="A81" s="50" t="str">
        <f>IF(ISERROR(VLOOKUP($F81,Risk_Assessment!$A:$N,7,FALSE)),"",VLOOKUP($F81,Risk_Assessment!$A:$N,7,FALSE))</f>
        <v>Z13</v>
      </c>
      <c r="B81" s="50" t="str">
        <f>IF(ISERROR(VLOOKUP($F81,Risk_Assessment!$A:$N,8,FALSE)),"",VLOOKUP($F81,Risk_Assessment!$A:$N,8,FALSE))</f>
        <v>Is the person nominated to manage the supply trained to run and maintain the supply?</v>
      </c>
      <c r="C81" s="50"/>
      <c r="D81" s="50"/>
      <c r="E81" s="57" t="e">
        <f>Risk_Assessment!#REF!</f>
        <v>#REF!</v>
      </c>
      <c r="F81" s="51" t="str">
        <f t="shared" si="2"/>
        <v>TBC77</v>
      </c>
      <c r="G81" s="51">
        <f t="shared" si="3"/>
        <v>77</v>
      </c>
    </row>
    <row r="82" spans="1:7" ht="60" hidden="1" customHeight="1" x14ac:dyDescent="0.25">
      <c r="A82" s="50" t="str">
        <f>IF(ISERROR(VLOOKUP($F82,Risk_Assessment!$A:$N,7,FALSE)),"",VLOOKUP($F82,Risk_Assessment!$A:$N,7,FALSE))</f>
        <v>Z14</v>
      </c>
      <c r="B82" s="50" t="str">
        <f>IF(ISERROR(VLOOKUP($F82,Risk_Assessment!$A:$N,8,FALSE)),"",VLOOKUP($F82,Risk_Assessment!$A:$N,8,FALSE))</f>
        <v>Is there a nominated person to run the supply when the above person is unavailable?</v>
      </c>
      <c r="C82" s="50"/>
      <c r="D82" s="50"/>
      <c r="E82" s="57" t="e">
        <f>Risk_Assessment!#REF!</f>
        <v>#REF!</v>
      </c>
      <c r="F82" s="51" t="str">
        <f t="shared" si="2"/>
        <v>TBC78</v>
      </c>
      <c r="G82" s="51">
        <f t="shared" si="3"/>
        <v>78</v>
      </c>
    </row>
    <row r="83" spans="1:7" ht="60" hidden="1" customHeight="1" x14ac:dyDescent="0.25">
      <c r="A83" s="50" t="str">
        <f>IF(ISERROR(VLOOKUP($F83,Risk_Assessment!$A:$N,7,FALSE)),"",VLOOKUP($F83,Risk_Assessment!$A:$N,7,FALSE))</f>
        <v>Z15</v>
      </c>
      <c r="B83" s="50" t="str">
        <f>IF(ISERROR(VLOOKUP($F83,Risk_Assessment!$A:$N,8,FALSE)),"",VLOOKUP($F83,Risk_Assessment!$A:$N,8,FALSE))</f>
        <v>Is there a documented system to report emergencies to management/owner of supply?</v>
      </c>
      <c r="C83" s="50"/>
      <c r="D83" s="50"/>
      <c r="E83" s="57" t="e">
        <f>Risk_Assessment!#REF!</f>
        <v>#REF!</v>
      </c>
      <c r="F83" s="51" t="str">
        <f t="shared" si="2"/>
        <v>TBC79</v>
      </c>
      <c r="G83" s="51">
        <f t="shared" si="3"/>
        <v>79</v>
      </c>
    </row>
    <row r="84" spans="1:7" ht="60" hidden="1" customHeight="1" x14ac:dyDescent="0.25">
      <c r="A84" s="50" t="str">
        <f>IF(ISERROR(VLOOKUP($F84,Risk_Assessment!$A:$N,7,FALSE)),"",VLOOKUP($F84,Risk_Assessment!$A:$N,7,FALSE))</f>
        <v>Z16</v>
      </c>
      <c r="B84" s="50" t="str">
        <f>IF(ISERROR(VLOOKUP($F84,Risk_Assessment!$A:$N,8,FALSE)),"",VLOOKUP($F84,Risk_Assessment!$A:$N,8,FALSE))</f>
        <v>Are there calibration schedules in place for key dosing and monitoring equipment?</v>
      </c>
      <c r="C84" s="50"/>
      <c r="D84" s="50"/>
      <c r="E84" s="50" t="e">
        <f>Risk_Assessment!#REF!</f>
        <v>#REF!</v>
      </c>
      <c r="F84" s="51" t="str">
        <f t="shared" si="2"/>
        <v>TBC80</v>
      </c>
      <c r="G84" s="51">
        <f t="shared" si="3"/>
        <v>80</v>
      </c>
    </row>
    <row r="85" spans="1:7" ht="60" hidden="1" customHeight="1" x14ac:dyDescent="0.25">
      <c r="A85" s="50" t="str">
        <f>IF(ISERROR(VLOOKUP($F85,Risk_Assessment!$A:$N,7,FALSE)),"",VLOOKUP($F85,Risk_Assessment!$A:$N,7,FALSE))</f>
        <v>Z17</v>
      </c>
      <c r="B85" s="50" t="str">
        <f>IF(ISERROR(VLOOKUP($F85,Risk_Assessment!$A:$N,8,FALSE)),"",VLOOKUP($F85,Risk_Assessment!$A:$N,8,FALSE))</f>
        <v>Is there a weekly site inspection to check for changes (e.g. Dead sheep, broken fence)?</v>
      </c>
      <c r="C85" s="50"/>
      <c r="D85" s="50"/>
      <c r="E85" s="57" t="e">
        <f>Risk_Assessment!#REF!</f>
        <v>#REF!</v>
      </c>
      <c r="F85" s="51" t="str">
        <f t="shared" si="2"/>
        <v>TBC81</v>
      </c>
      <c r="G85" s="51">
        <f t="shared" si="3"/>
        <v>81</v>
      </c>
    </row>
    <row r="86" spans="1:7" ht="60" hidden="1" customHeight="1" x14ac:dyDescent="0.25">
      <c r="A86" s="50" t="str">
        <f>IF(ISERROR(VLOOKUP($F86,Risk_Assessment!$A:$N,7,FALSE)),"",VLOOKUP($F86,Risk_Assessment!$A:$N,7,FALSE))</f>
        <v>Z18</v>
      </c>
      <c r="B86" s="50" t="str">
        <f>IF(ISERROR(VLOOKUP($F86,Risk_Assessment!$A:$N,8,FALSE)),"",VLOOKUP($F86,Risk_Assessment!$A:$N,8,FALSE))</f>
        <v>Are there appropriate procedures for rectifying customer complaints?</v>
      </c>
      <c r="C86" s="50"/>
      <c r="D86" s="50"/>
      <c r="E86" s="57" t="e">
        <f>Risk_Assessment!#REF!</f>
        <v>#REF!</v>
      </c>
      <c r="F86" s="51" t="str">
        <f t="shared" si="2"/>
        <v>TBC82</v>
      </c>
      <c r="G86" s="51">
        <f t="shared" si="3"/>
        <v>82</v>
      </c>
    </row>
    <row r="87" spans="1:7" ht="60" hidden="1" customHeight="1" x14ac:dyDescent="0.25">
      <c r="A87" s="50" t="str">
        <f>IF(ISERROR(VLOOKUP($F87,Risk_Assessment!$A:$N,7,FALSE)),"",VLOOKUP($F87,Risk_Assessment!$A:$N,7,FALSE))</f>
        <v>Z19</v>
      </c>
      <c r="B87" s="50" t="str">
        <f>IF(ISERROR(VLOOKUP($F87,Risk_Assessment!$A:$N,8,FALSE)),"",VLOOKUP($F87,Risk_Assessment!$A:$N,8,FALSE))</f>
        <v>Are there procedures and records in place to inform the LA of any changes to the risk assessment?</v>
      </c>
      <c r="C87" s="50"/>
      <c r="D87" s="50"/>
      <c r="E87" s="57" t="e">
        <f>Risk_Assessment!#REF!</f>
        <v>#REF!</v>
      </c>
      <c r="F87" s="51" t="str">
        <f t="shared" si="2"/>
        <v>TBC83</v>
      </c>
      <c r="G87" s="51">
        <f t="shared" si="3"/>
        <v>83</v>
      </c>
    </row>
    <row r="88" spans="1:7" ht="60" hidden="1" customHeight="1" x14ac:dyDescent="0.25">
      <c r="A88" s="50" t="str">
        <f>IF(ISERROR(VLOOKUP($F88,Risk_Assessment!$A:$N,7,FALSE)),"",VLOOKUP($F88,Risk_Assessment!$A:$N,7,FALSE))</f>
        <v>Z20</v>
      </c>
      <c r="B88" s="50" t="str">
        <f>IF(ISERROR(VLOOKUP($F88,Risk_Assessment!$A:$N,8,FALSE)),"",VLOOKUP($F88,Risk_Assessment!$A:$N,8,FALSE))</f>
        <v>If a risk assessment has previously been carried out, is there a plan for delivering the required improvements?</v>
      </c>
      <c r="C88" s="50"/>
      <c r="D88" s="50"/>
      <c r="E88" s="57" t="e">
        <f>Risk_Assessment!#REF!</f>
        <v>#REF!</v>
      </c>
      <c r="F88" s="51" t="str">
        <f t="shared" si="2"/>
        <v>TBC84</v>
      </c>
      <c r="G88" s="51">
        <f t="shared" si="3"/>
        <v>84</v>
      </c>
    </row>
    <row r="89" spans="1:7" ht="60" hidden="1" customHeight="1" x14ac:dyDescent="0.25">
      <c r="A89" s="50" t="str">
        <f>IF(ISERROR(VLOOKUP($F89,Risk_Assessment!$A:$N,7,FALSE)),"",VLOOKUP($F89,Risk_Assessment!$A:$N,7,FALSE))</f>
        <v>Z21</v>
      </c>
      <c r="B89" s="50" t="str">
        <f>IF(ISERROR(VLOOKUP($F89,Risk_Assessment!$A:$N,8,FALSE)),"",VLOOKUP($F89,Risk_Assessment!$A:$N,8,FALSE))</f>
        <v xml:space="preserve">Is there a detailed plan of the site including details of source, tanks, distribution pipes, valves (material, age) etc. </v>
      </c>
      <c r="C89" s="50"/>
      <c r="D89" s="50"/>
      <c r="E89" s="57" t="e">
        <f>Risk_Assessment!#REF!</f>
        <v>#REF!</v>
      </c>
      <c r="F89" s="51" t="str">
        <f t="shared" si="2"/>
        <v>TBC85</v>
      </c>
      <c r="G89" s="51">
        <f t="shared" si="3"/>
        <v>85</v>
      </c>
    </row>
    <row r="90" spans="1:7" ht="60" hidden="1" customHeight="1" x14ac:dyDescent="0.25">
      <c r="A90" s="50" t="str">
        <f>IF(ISERROR(VLOOKUP($F90,Risk_Assessment!$A:$N,7,FALSE)),"",VLOOKUP($F90,Risk_Assessment!$A:$N,7,FALSE))</f>
        <v>Z22</v>
      </c>
      <c r="B90" s="50" t="str">
        <f>IF(ISERROR(VLOOKUP($F90,Risk_Assessment!$A:$N,8,FALSE)),"",VLOOKUP($F90,Risk_Assessment!$A:$N,8,FALSE))</f>
        <v>Is there a documented contingency for the supply running out?</v>
      </c>
      <c r="C90" s="50"/>
      <c r="D90" s="50"/>
      <c r="E90" s="57" t="e">
        <f>Risk_Assessment!#REF!</f>
        <v>#REF!</v>
      </c>
      <c r="F90" s="51" t="str">
        <f t="shared" si="2"/>
        <v>TBC86</v>
      </c>
      <c r="G90" s="51">
        <f t="shared" si="3"/>
        <v>86</v>
      </c>
    </row>
    <row r="91" spans="1:7" ht="60" hidden="1" customHeight="1" x14ac:dyDescent="0.25">
      <c r="A91" s="50" t="str">
        <f>IF(ISERROR(VLOOKUP($F91,Risk_Assessment!$A:$N,7,FALSE)),"",VLOOKUP($F91,Risk_Assessment!$A:$N,7,FALSE))</f>
        <v>Z23</v>
      </c>
      <c r="B91" s="50" t="str">
        <f>IF(ISERROR(VLOOKUP($F91,Risk_Assessment!$A:$N,8,FALSE)),"",VLOOKUP($F91,Risk_Assessment!$A:$N,8,FALSE))</f>
        <v>Do the treatment chemicals and materials conform to Regulation 5? Have all new installations since 2010 complied with Regulation 5 (or equivalent in Wales) – products and processes</v>
      </c>
      <c r="C91" s="50"/>
      <c r="D91" s="50"/>
      <c r="E91" s="57" t="e">
        <f>Risk_Assessment!#REF!</f>
        <v>#REF!</v>
      </c>
      <c r="F91" s="51" t="str">
        <f t="shared" si="2"/>
        <v>TBC87</v>
      </c>
      <c r="G91" s="51">
        <f t="shared" si="3"/>
        <v>87</v>
      </c>
    </row>
    <row r="92" spans="1:7" ht="60" hidden="1" customHeight="1" x14ac:dyDescent="0.25">
      <c r="A92" s="50" t="str">
        <f>IF(ISERROR(VLOOKUP($F92,Risk_Assessment!$A:$N,7,FALSE)),"",VLOOKUP($F92,Risk_Assessment!$A:$N,7,FALSE))</f>
        <v>Z24</v>
      </c>
      <c r="B92" s="50" t="str">
        <f>IF(ISERROR(VLOOKUP($F92,Risk_Assessment!$A:$N,8,FALSE)),"",VLOOKUP($F92,Risk_Assessment!$A:$N,8,FALSE))</f>
        <v>Do all materials involved in the distribution system conform to Regulation 5? Have all new installations since 2010 complied with Regulation 5 (or equivalent in Wales) – products and processes?</v>
      </c>
      <c r="C92" s="50"/>
      <c r="D92" s="50"/>
      <c r="E92" s="57" t="e">
        <f>Risk_Assessment!#REF!</f>
        <v>#REF!</v>
      </c>
      <c r="F92" s="51" t="str">
        <f t="shared" si="2"/>
        <v>TBC88</v>
      </c>
      <c r="G92" s="51">
        <f t="shared" si="3"/>
        <v>88</v>
      </c>
    </row>
    <row r="93" spans="1:7" ht="60" hidden="1" customHeight="1" x14ac:dyDescent="0.25">
      <c r="A93" s="50" t="str">
        <f>IF(ISERROR(VLOOKUP($F93,Risk_Assessment!$A:$N,7,FALSE)),"",VLOOKUP($F93,Risk_Assessment!$A:$N,7,FALSE))</f>
        <v>Z25</v>
      </c>
      <c r="B93" s="50" t="str">
        <f>IF(ISERROR(VLOOKUP($F93,Risk_Assessment!$A:$N,8,FALSE)),"",VLOOKUP($F93,Risk_Assessment!$A:$N,8,FALSE))</f>
        <v>Is there a documented procedure for carrying out mains tappings (making new connections into pipes)?</v>
      </c>
      <c r="C93" s="50"/>
      <c r="D93" s="50"/>
      <c r="E93" s="57" t="e">
        <f>Risk_Assessment!#REF!</f>
        <v>#REF!</v>
      </c>
      <c r="F93" s="51" t="str">
        <f t="shared" si="2"/>
        <v>TBC89</v>
      </c>
      <c r="G93" s="51">
        <f t="shared" si="3"/>
        <v>89</v>
      </c>
    </row>
    <row r="94" spans="1:7" ht="60" hidden="1" customHeight="1" x14ac:dyDescent="0.25">
      <c r="A94" s="50" t="str">
        <f>IF(ISERROR(VLOOKUP($F94,Risk_Assessment!$A:$N,7,FALSE)),"",VLOOKUP($F94,Risk_Assessment!$A:$N,7,FALSE))</f>
        <v>Z26</v>
      </c>
      <c r="B94" s="50" t="str">
        <f>IF(ISERROR(VLOOKUP($F94,Risk_Assessment!$A:$N,8,FALSE)),"",VLOOKUP($F94,Risk_Assessment!$A:$N,8,FALSE))</f>
        <v>Are persons carrying out this work competent and trained in this procedure?(e.g. approved by a water company or part of the Water Safe Scheme)?</v>
      </c>
      <c r="C94" s="50"/>
      <c r="D94" s="50"/>
      <c r="E94" s="57" t="e">
        <f>Risk_Assessment!#REF!</f>
        <v>#REF!</v>
      </c>
      <c r="F94" s="51" t="str">
        <f t="shared" si="2"/>
        <v>TBC90</v>
      </c>
      <c r="G94" s="51">
        <f t="shared" si="3"/>
        <v>90</v>
      </c>
    </row>
    <row r="95" spans="1:7" ht="60" hidden="1" customHeight="1" x14ac:dyDescent="0.25">
      <c r="A95" s="50" t="str">
        <f>IF(ISERROR(VLOOKUP($F95,Risk_Assessment!$A:$N,7,FALSE)),"",VLOOKUP($F95,Risk_Assessment!$A:$N,7,FALSE))</f>
        <v>Z27</v>
      </c>
      <c r="B95" s="50" t="str">
        <f>IF(ISERROR(VLOOKUP($F95,Risk_Assessment!$A:$N,8,FALSE)),"",VLOOKUP($F95,Risk_Assessment!$A:$N,8,FALSE))</f>
        <v>Any additional site specific hazard(s) associated with management</v>
      </c>
      <c r="C95" s="50"/>
      <c r="D95" s="50"/>
      <c r="E95" s="57" t="e">
        <f>Risk_Assessment!#REF!</f>
        <v>#REF!</v>
      </c>
      <c r="F95" s="51" t="str">
        <f t="shared" si="2"/>
        <v>TBC91</v>
      </c>
      <c r="G95" s="51">
        <f t="shared" si="3"/>
        <v>91</v>
      </c>
    </row>
    <row r="96" spans="1:7" ht="60" hidden="1" customHeight="1" x14ac:dyDescent="0.25">
      <c r="A96" s="50" t="str">
        <f>IF(ISERROR(VLOOKUP($F96,Risk_Assessment!$A:$N,7,FALSE)),"",VLOOKUP($F96,Risk_Assessment!$A:$N,7,FALSE))</f>
        <v/>
      </c>
      <c r="B96" s="50" t="str">
        <f>IF(ISERROR(VLOOKUP($F96,Risk_Assessment!$A:$N,8,FALSE)),"",VLOOKUP($F96,Risk_Assessment!$A:$N,8,FALSE))</f>
        <v/>
      </c>
      <c r="C96" s="50"/>
      <c r="D96" s="50"/>
      <c r="E96" s="57" t="e">
        <f>Risk_Assessment!#REF!</f>
        <v>#REF!</v>
      </c>
      <c r="F96" s="51" t="str">
        <f t="shared" si="2"/>
        <v>TBC92</v>
      </c>
      <c r="G96" s="51">
        <f t="shared" si="3"/>
        <v>92</v>
      </c>
    </row>
    <row r="97" spans="1:7" ht="60" hidden="1" customHeight="1" x14ac:dyDescent="0.25">
      <c r="A97" s="50" t="str">
        <f>IF(ISERROR(VLOOKUP($F97,Risk_Assessment!$A:$N,7,FALSE)),"",VLOOKUP($F97,Risk_Assessment!$A:$N,7,FALSE))</f>
        <v/>
      </c>
      <c r="B97" s="50" t="str">
        <f>IF(ISERROR(VLOOKUP($F97,Risk_Assessment!$A:$N,8,FALSE)),"",VLOOKUP($F97,Risk_Assessment!$A:$N,8,FALSE))</f>
        <v/>
      </c>
      <c r="C97" s="50"/>
      <c r="D97" s="50"/>
      <c r="E97" s="57" t="e">
        <f>Risk_Assessment!#REF!</f>
        <v>#REF!</v>
      </c>
      <c r="F97" s="51" t="str">
        <f t="shared" si="2"/>
        <v>TBC93</v>
      </c>
      <c r="G97" s="51">
        <f t="shared" si="3"/>
        <v>93</v>
      </c>
    </row>
    <row r="98" spans="1:7" ht="60" hidden="1" customHeight="1" x14ac:dyDescent="0.25">
      <c r="A98" s="50" t="str">
        <f>IF(ISERROR(VLOOKUP($F98,Risk_Assessment!$A:$N,7,FALSE)),"",VLOOKUP($F98,Risk_Assessment!$A:$N,7,FALSE))</f>
        <v/>
      </c>
      <c r="B98" s="50" t="str">
        <f>IF(ISERROR(VLOOKUP($F98,Risk_Assessment!$A:$N,8,FALSE)),"",VLOOKUP($F98,Risk_Assessment!$A:$N,8,FALSE))</f>
        <v/>
      </c>
      <c r="C98" s="50"/>
      <c r="D98" s="50"/>
      <c r="E98" s="50" t="e">
        <f>Risk_Assessment!#REF!</f>
        <v>#REF!</v>
      </c>
      <c r="F98" s="51" t="str">
        <f t="shared" si="2"/>
        <v>TBC94</v>
      </c>
      <c r="G98" s="51">
        <f t="shared" si="3"/>
        <v>94</v>
      </c>
    </row>
    <row r="99" spans="1:7" ht="60" hidden="1" customHeight="1" x14ac:dyDescent="0.25">
      <c r="A99" s="50" t="str">
        <f>IF(ISERROR(VLOOKUP($F99,Risk_Assessment!$A:$N,7,FALSE)),"",VLOOKUP($F99,Risk_Assessment!$A:$N,7,FALSE))</f>
        <v/>
      </c>
      <c r="B99" s="50" t="str">
        <f>IF(ISERROR(VLOOKUP($F99,Risk_Assessment!$A:$N,8,FALSE)),"",VLOOKUP($F99,Risk_Assessment!$A:$N,8,FALSE))</f>
        <v/>
      </c>
      <c r="C99" s="50"/>
      <c r="D99" s="50"/>
      <c r="E99" s="57" t="e">
        <f>Risk_Assessment!#REF!</f>
        <v>#REF!</v>
      </c>
      <c r="F99" s="51" t="str">
        <f t="shared" si="2"/>
        <v>TBC95</v>
      </c>
      <c r="G99" s="51">
        <f t="shared" si="3"/>
        <v>95</v>
      </c>
    </row>
    <row r="100" spans="1:7" ht="60" hidden="1" customHeight="1" x14ac:dyDescent="0.25">
      <c r="A100" s="50" t="str">
        <f>IF(ISERROR(VLOOKUP($F100,Risk_Assessment!$A:$N,7,FALSE)),"",VLOOKUP($F100,Risk_Assessment!$A:$N,7,FALSE))</f>
        <v/>
      </c>
      <c r="B100" s="50" t="str">
        <f>IF(ISERROR(VLOOKUP($F100,Risk_Assessment!$A:$N,8,FALSE)),"",VLOOKUP($F100,Risk_Assessment!$A:$N,8,FALSE))</f>
        <v/>
      </c>
      <c r="C100" s="50"/>
      <c r="D100" s="50"/>
      <c r="E100" s="57" t="e">
        <f>Risk_Assessment!#REF!</f>
        <v>#REF!</v>
      </c>
      <c r="F100" s="51" t="str">
        <f t="shared" si="2"/>
        <v>TBC96</v>
      </c>
      <c r="G100" s="51">
        <f t="shared" si="3"/>
        <v>96</v>
      </c>
    </row>
    <row r="101" spans="1:7" ht="60" hidden="1" customHeight="1" x14ac:dyDescent="0.25">
      <c r="A101" s="50" t="str">
        <f>IF(ISERROR(VLOOKUP($F101,Risk_Assessment!$A:$N,7,FALSE)),"",VLOOKUP($F101,Risk_Assessment!$A:$N,7,FALSE))</f>
        <v/>
      </c>
      <c r="B101" s="50" t="str">
        <f>IF(ISERROR(VLOOKUP($F101,Risk_Assessment!$A:$N,8,FALSE)),"",VLOOKUP($F101,Risk_Assessment!$A:$N,8,FALSE))</f>
        <v/>
      </c>
      <c r="C101" s="50"/>
      <c r="D101" s="50"/>
      <c r="E101" s="57" t="e">
        <f>Risk_Assessment!#REF!</f>
        <v>#REF!</v>
      </c>
      <c r="F101" s="51" t="str">
        <f t="shared" si="2"/>
        <v>TBC97</v>
      </c>
      <c r="G101" s="51">
        <f t="shared" si="3"/>
        <v>97</v>
      </c>
    </row>
    <row r="102" spans="1:7" ht="60" hidden="1" customHeight="1" x14ac:dyDescent="0.25">
      <c r="A102" s="50" t="str">
        <f>IF(ISERROR(VLOOKUP($F102,Risk_Assessment!$A:$N,7,FALSE)),"",VLOOKUP($F102,Risk_Assessment!$A:$N,7,FALSE))</f>
        <v/>
      </c>
      <c r="B102" s="50" t="str">
        <f>IF(ISERROR(VLOOKUP($F102,Risk_Assessment!$A:$N,8,FALSE)),"",VLOOKUP($F102,Risk_Assessment!$A:$N,8,FALSE))</f>
        <v/>
      </c>
      <c r="C102" s="50"/>
      <c r="D102" s="50"/>
      <c r="E102" s="57" t="e">
        <f>Risk_Assessment!#REF!</f>
        <v>#REF!</v>
      </c>
      <c r="F102" s="51" t="str">
        <f t="shared" si="2"/>
        <v>TBC98</v>
      </c>
      <c r="G102" s="51">
        <f t="shared" si="3"/>
        <v>98</v>
      </c>
    </row>
    <row r="103" spans="1:7" ht="60" hidden="1" customHeight="1" x14ac:dyDescent="0.25">
      <c r="A103" s="50" t="str">
        <f>IF(ISERROR(VLOOKUP($F103,Risk_Assessment!$A:$N,7,FALSE)),"",VLOOKUP($F103,Risk_Assessment!$A:$N,7,FALSE))</f>
        <v/>
      </c>
      <c r="B103" s="50" t="str">
        <f>IF(ISERROR(VLOOKUP($F103,Risk_Assessment!$A:$N,8,FALSE)),"",VLOOKUP($F103,Risk_Assessment!$A:$N,8,FALSE))</f>
        <v/>
      </c>
      <c r="C103" s="50"/>
      <c r="D103" s="50"/>
      <c r="E103" s="57" t="e">
        <f>Risk_Assessment!#REF!</f>
        <v>#REF!</v>
      </c>
      <c r="F103" s="51" t="str">
        <f t="shared" si="2"/>
        <v>TBC99</v>
      </c>
      <c r="G103" s="51">
        <f t="shared" si="3"/>
        <v>99</v>
      </c>
    </row>
    <row r="104" spans="1:7" ht="60" hidden="1" customHeight="1" x14ac:dyDescent="0.25">
      <c r="A104" s="50" t="str">
        <f>IF(ISERROR(VLOOKUP($F104,Risk_Assessment!$A:$N,7,FALSE)),"",VLOOKUP($F104,Risk_Assessment!$A:$N,7,FALSE))</f>
        <v/>
      </c>
      <c r="B104" s="50" t="str">
        <f>IF(ISERROR(VLOOKUP($F104,Risk_Assessment!$A:$N,8,FALSE)),"",VLOOKUP($F104,Risk_Assessment!$A:$N,8,FALSE))</f>
        <v/>
      </c>
      <c r="C104" s="50"/>
      <c r="D104" s="50"/>
      <c r="E104" s="57" t="e">
        <f>Risk_Assessment!#REF!</f>
        <v>#REF!</v>
      </c>
      <c r="F104" s="51" t="str">
        <f t="shared" si="2"/>
        <v>TBC100</v>
      </c>
      <c r="G104" s="51">
        <f t="shared" si="3"/>
        <v>100</v>
      </c>
    </row>
    <row r="105" spans="1:7" ht="60" hidden="1" customHeight="1" x14ac:dyDescent="0.25">
      <c r="A105" s="50" t="str">
        <f>IF(ISERROR(VLOOKUP($F105,Risk_Assessment!$A:$N,7,FALSE)),"",VLOOKUP($F105,Risk_Assessment!$A:$N,7,FALSE))</f>
        <v/>
      </c>
      <c r="B105" s="50" t="str">
        <f>IF(ISERROR(VLOOKUP($F105,Risk_Assessment!$A:$N,8,FALSE)),"",VLOOKUP($F105,Risk_Assessment!$A:$N,8,FALSE))</f>
        <v/>
      </c>
      <c r="C105" s="50"/>
      <c r="D105" s="50"/>
      <c r="E105" s="57" t="e">
        <f>Risk_Assessment!#REF!</f>
        <v>#REF!</v>
      </c>
      <c r="F105" s="51" t="str">
        <f t="shared" si="2"/>
        <v>TBC101</v>
      </c>
      <c r="G105" s="51">
        <f t="shared" si="3"/>
        <v>101</v>
      </c>
    </row>
    <row r="106" spans="1:7" ht="60" hidden="1" customHeight="1" x14ac:dyDescent="0.25">
      <c r="A106" s="50" t="str">
        <f>IF(ISERROR(VLOOKUP($F106,Risk_Assessment!$A:$N,7,FALSE)),"",VLOOKUP($F106,Risk_Assessment!$A:$N,7,FALSE))</f>
        <v/>
      </c>
      <c r="B106" s="50" t="str">
        <f>IF(ISERROR(VLOOKUP($F106,Risk_Assessment!$A:$N,8,FALSE)),"",VLOOKUP($F106,Risk_Assessment!$A:$N,8,FALSE))</f>
        <v/>
      </c>
      <c r="C106" s="50"/>
      <c r="D106" s="50"/>
      <c r="E106" s="57" t="e">
        <f>Risk_Assessment!#REF!</f>
        <v>#REF!</v>
      </c>
      <c r="F106" s="51" t="str">
        <f t="shared" si="2"/>
        <v>TBC102</v>
      </c>
      <c r="G106" s="51">
        <f t="shared" si="3"/>
        <v>102</v>
      </c>
    </row>
    <row r="107" spans="1:7" ht="60" hidden="1" customHeight="1" x14ac:dyDescent="0.25">
      <c r="A107" s="50" t="str">
        <f>IF(ISERROR(VLOOKUP($F107,Risk_Assessment!$A:$N,7,FALSE)),"",VLOOKUP($F107,Risk_Assessment!$A:$N,7,FALSE))</f>
        <v/>
      </c>
      <c r="B107" s="50" t="str">
        <f>IF(ISERROR(VLOOKUP($F107,Risk_Assessment!$A:$N,8,FALSE)),"",VLOOKUP($F107,Risk_Assessment!$A:$N,8,FALSE))</f>
        <v/>
      </c>
      <c r="C107" s="50"/>
      <c r="D107" s="50"/>
      <c r="E107" s="50" t="e">
        <f>Risk_Assessment!#REF!</f>
        <v>#REF!</v>
      </c>
      <c r="F107" s="51" t="str">
        <f t="shared" si="2"/>
        <v>TBC103</v>
      </c>
      <c r="G107" s="51">
        <f t="shared" si="3"/>
        <v>103</v>
      </c>
    </row>
    <row r="108" spans="1:7" ht="60" hidden="1" customHeight="1" x14ac:dyDescent="0.25">
      <c r="A108" s="50" t="str">
        <f>IF(ISERROR(VLOOKUP($F108,Risk_Assessment!$A:$N,7,FALSE)),"",VLOOKUP($F108,Risk_Assessment!$A:$N,7,FALSE))</f>
        <v/>
      </c>
      <c r="B108" s="50" t="str">
        <f>IF(ISERROR(VLOOKUP($F108,Risk_Assessment!$A:$N,8,FALSE)),"",VLOOKUP($F108,Risk_Assessment!$A:$N,8,FALSE))</f>
        <v/>
      </c>
      <c r="C108" s="50"/>
      <c r="D108" s="50"/>
      <c r="E108" s="57" t="e">
        <f>Risk_Assessment!#REF!</f>
        <v>#REF!</v>
      </c>
      <c r="F108" s="51" t="str">
        <f t="shared" si="2"/>
        <v>TBC104</v>
      </c>
      <c r="G108" s="51">
        <f t="shared" si="3"/>
        <v>104</v>
      </c>
    </row>
    <row r="109" spans="1:7" ht="60" hidden="1" customHeight="1" x14ac:dyDescent="0.25">
      <c r="A109" s="50" t="str">
        <f>IF(ISERROR(VLOOKUP($F109,Risk_Assessment!$A:$N,7,FALSE)),"",VLOOKUP($F109,Risk_Assessment!$A:$N,7,FALSE))</f>
        <v/>
      </c>
      <c r="B109" s="50" t="str">
        <f>IF(ISERROR(VLOOKUP($F109,Risk_Assessment!$A:$N,8,FALSE)),"",VLOOKUP($F109,Risk_Assessment!$A:$N,8,FALSE))</f>
        <v/>
      </c>
      <c r="C109" s="50"/>
      <c r="D109" s="50"/>
      <c r="E109" s="57" t="e">
        <f>Risk_Assessment!#REF!</f>
        <v>#REF!</v>
      </c>
      <c r="F109" s="51" t="str">
        <f t="shared" si="2"/>
        <v>TBC105</v>
      </c>
      <c r="G109" s="51">
        <f t="shared" si="3"/>
        <v>105</v>
      </c>
    </row>
    <row r="110" spans="1:7" ht="60" hidden="1" customHeight="1" x14ac:dyDescent="0.25">
      <c r="A110" s="50" t="str">
        <f>IF(ISERROR(VLOOKUP($F110,Risk_Assessment!$A:$N,7,FALSE)),"",VLOOKUP($F110,Risk_Assessment!$A:$N,7,FALSE))</f>
        <v/>
      </c>
      <c r="B110" s="50" t="str">
        <f>IF(ISERROR(VLOOKUP($F110,Risk_Assessment!$A:$N,8,FALSE)),"",VLOOKUP($F110,Risk_Assessment!$A:$N,8,FALSE))</f>
        <v/>
      </c>
      <c r="C110" s="50"/>
      <c r="D110" s="50"/>
      <c r="E110" s="57" t="e">
        <f>Risk_Assessment!#REF!</f>
        <v>#REF!</v>
      </c>
      <c r="F110" s="51" t="str">
        <f t="shared" si="2"/>
        <v>TBC106</v>
      </c>
      <c r="G110" s="51">
        <f t="shared" si="3"/>
        <v>106</v>
      </c>
    </row>
    <row r="111" spans="1:7" ht="60" hidden="1" customHeight="1" x14ac:dyDescent="0.25">
      <c r="A111" s="50" t="str">
        <f>IF(ISERROR(VLOOKUP($F111,Risk_Assessment!$A:$N,7,FALSE)),"",VLOOKUP($F111,Risk_Assessment!$A:$N,7,FALSE))</f>
        <v/>
      </c>
      <c r="B111" s="50" t="str">
        <f>IF(ISERROR(VLOOKUP($F111,Risk_Assessment!$A:$N,8,FALSE)),"",VLOOKUP($F111,Risk_Assessment!$A:$N,8,FALSE))</f>
        <v/>
      </c>
      <c r="C111" s="50"/>
      <c r="D111" s="50"/>
      <c r="E111" s="57" t="e">
        <f>Risk_Assessment!#REF!</f>
        <v>#REF!</v>
      </c>
      <c r="F111" s="51" t="str">
        <f t="shared" si="2"/>
        <v>TBC107</v>
      </c>
      <c r="G111" s="51">
        <f t="shared" si="3"/>
        <v>107</v>
      </c>
    </row>
    <row r="112" spans="1:7" ht="60" hidden="1" customHeight="1" x14ac:dyDescent="0.25">
      <c r="A112" s="50" t="str">
        <f>IF(ISERROR(VLOOKUP($F112,Risk_Assessment!$A:$N,7,FALSE)),"",VLOOKUP($F112,Risk_Assessment!$A:$N,7,FALSE))</f>
        <v/>
      </c>
      <c r="B112" s="50" t="str">
        <f>IF(ISERROR(VLOOKUP($F112,Risk_Assessment!$A:$N,8,FALSE)),"",VLOOKUP($F112,Risk_Assessment!$A:$N,8,FALSE))</f>
        <v/>
      </c>
      <c r="C112" s="50"/>
      <c r="D112" s="50"/>
      <c r="E112" s="57" t="e">
        <f>Risk_Assessment!#REF!</f>
        <v>#REF!</v>
      </c>
      <c r="F112" s="51" t="str">
        <f t="shared" si="2"/>
        <v>TBC108</v>
      </c>
      <c r="G112" s="51">
        <f t="shared" si="3"/>
        <v>108</v>
      </c>
    </row>
    <row r="113" spans="1:7" ht="60" hidden="1" customHeight="1" x14ac:dyDescent="0.25">
      <c r="A113" s="50" t="str">
        <f>IF(ISERROR(VLOOKUP($F113,Risk_Assessment!$A:$N,7,FALSE)),"",VLOOKUP($F113,Risk_Assessment!$A:$N,7,FALSE))</f>
        <v/>
      </c>
      <c r="B113" s="50" t="str">
        <f>IF(ISERROR(VLOOKUP($F113,Risk_Assessment!$A:$N,8,FALSE)),"",VLOOKUP($F113,Risk_Assessment!$A:$N,8,FALSE))</f>
        <v/>
      </c>
      <c r="C113" s="50"/>
      <c r="D113" s="50"/>
      <c r="E113" s="50" t="e">
        <f>Risk_Assessment!#REF!</f>
        <v>#REF!</v>
      </c>
      <c r="F113" s="51" t="str">
        <f t="shared" si="2"/>
        <v>TBC109</v>
      </c>
      <c r="G113" s="51">
        <f t="shared" si="3"/>
        <v>109</v>
      </c>
    </row>
    <row r="114" spans="1:7" ht="60" hidden="1" customHeight="1" x14ac:dyDescent="0.25">
      <c r="A114" s="50" t="str">
        <f>IF(ISERROR(VLOOKUP($F114,Risk_Assessment!$A:$N,7,FALSE)),"",VLOOKUP($F114,Risk_Assessment!$A:$N,7,FALSE))</f>
        <v/>
      </c>
      <c r="B114" s="50" t="str">
        <f>IF(ISERROR(VLOOKUP($F114,Risk_Assessment!$A:$N,8,FALSE)),"",VLOOKUP($F114,Risk_Assessment!$A:$N,8,FALSE))</f>
        <v/>
      </c>
      <c r="C114" s="50"/>
      <c r="D114" s="50"/>
      <c r="E114" s="57" t="e">
        <f>Risk_Assessment!#REF!</f>
        <v>#REF!</v>
      </c>
      <c r="F114" s="51" t="str">
        <f t="shared" si="2"/>
        <v>TBC110</v>
      </c>
      <c r="G114" s="51">
        <f t="shared" si="3"/>
        <v>110</v>
      </c>
    </row>
    <row r="115" spans="1:7" ht="60" hidden="1" customHeight="1" x14ac:dyDescent="0.25">
      <c r="A115" s="50" t="str">
        <f>IF(ISERROR(VLOOKUP($F115,Risk_Assessment!$A:$N,7,FALSE)),"",VLOOKUP($F115,Risk_Assessment!$A:$N,7,FALSE))</f>
        <v/>
      </c>
      <c r="B115" s="50" t="str">
        <f>IF(ISERROR(VLOOKUP($F115,Risk_Assessment!$A:$N,8,FALSE)),"",VLOOKUP($F115,Risk_Assessment!$A:$N,8,FALSE))</f>
        <v/>
      </c>
      <c r="C115" s="50"/>
      <c r="D115" s="50"/>
      <c r="E115" s="50" t="e">
        <f>Risk_Assessment!#REF!</f>
        <v>#REF!</v>
      </c>
      <c r="F115" s="51" t="str">
        <f t="shared" si="2"/>
        <v>TBC111</v>
      </c>
      <c r="G115" s="51">
        <f t="shared" si="3"/>
        <v>111</v>
      </c>
    </row>
    <row r="116" spans="1:7" ht="45" hidden="1" x14ac:dyDescent="0.25">
      <c r="A116" s="72" t="str">
        <f>IF(ISERROR(VLOOKUP($F116,Risk_Assessment!$A:$N,7,FALSE)),"",VLOOKUP($F116,Risk_Assessment!$A:$N,7,FALSE))</f>
        <v/>
      </c>
      <c r="B116" s="72" t="str">
        <f>IF(ISERROR(VLOOKUP($F116,Risk_Assessment!$A:$N,8,FALSE)),"",VLOOKUP($F116,Risk_Assessment!$A:$N,8,FALSE))</f>
        <v/>
      </c>
      <c r="C116" s="72"/>
      <c r="D116" s="72"/>
      <c r="E116" s="72" t="e">
        <f>Risk_Assessment!#REF!</f>
        <v>#REF!</v>
      </c>
      <c r="F116" s="51" t="str">
        <f t="shared" ref="F116:F179" si="4">CONCATENATE($A$2,G116)</f>
        <v>TBC112</v>
      </c>
      <c r="G116" s="51">
        <f t="shared" si="3"/>
        <v>112</v>
      </c>
    </row>
    <row r="117" spans="1:7" ht="30" hidden="1" x14ac:dyDescent="0.25">
      <c r="A117" s="72" t="str">
        <f>IF(ISERROR(VLOOKUP($F117,Risk_Assessment!$A:$N,7,FALSE)),"",VLOOKUP($F117,Risk_Assessment!$A:$N,7,FALSE))</f>
        <v/>
      </c>
      <c r="B117" s="72" t="str">
        <f>IF(ISERROR(VLOOKUP($F117,Risk_Assessment!$A:$N,8,FALSE)),"",VLOOKUP($F117,Risk_Assessment!$A:$N,8,FALSE))</f>
        <v/>
      </c>
      <c r="C117" s="72"/>
      <c r="D117" s="72"/>
      <c r="E117" s="72" t="e">
        <f>Risk_Assessment!#REF!</f>
        <v>#REF!</v>
      </c>
      <c r="F117" s="51" t="str">
        <f t="shared" si="4"/>
        <v>TBC113</v>
      </c>
      <c r="G117" s="51">
        <f t="shared" si="3"/>
        <v>113</v>
      </c>
    </row>
    <row r="118" spans="1:7" ht="30" hidden="1" x14ac:dyDescent="0.25">
      <c r="A118" s="72" t="str">
        <f>IF(ISERROR(VLOOKUP($F118,Risk_Assessment!$A:$N,7,FALSE)),"",VLOOKUP($F118,Risk_Assessment!$A:$N,7,FALSE))</f>
        <v/>
      </c>
      <c r="B118" s="72" t="str">
        <f>IF(ISERROR(VLOOKUP($F118,Risk_Assessment!$A:$N,8,FALSE)),"",VLOOKUP($F118,Risk_Assessment!$A:$N,8,FALSE))</f>
        <v/>
      </c>
      <c r="C118" s="72"/>
      <c r="D118" s="72"/>
      <c r="E118" s="72" t="e">
        <f>Risk_Assessment!#REF!</f>
        <v>#REF!</v>
      </c>
      <c r="F118" s="51" t="str">
        <f t="shared" si="4"/>
        <v>TBC114</v>
      </c>
      <c r="G118" s="51">
        <f t="shared" si="3"/>
        <v>114</v>
      </c>
    </row>
    <row r="119" spans="1:7" ht="30" hidden="1" x14ac:dyDescent="0.25">
      <c r="A119" s="72" t="str">
        <f>IF(ISERROR(VLOOKUP($F119,Risk_Assessment!$A:$N,7,FALSE)),"",VLOOKUP($F119,Risk_Assessment!$A:$N,7,FALSE))</f>
        <v/>
      </c>
      <c r="B119" s="72" t="str">
        <f>IF(ISERROR(VLOOKUP($F119,Risk_Assessment!$A:$N,8,FALSE)),"",VLOOKUP($F119,Risk_Assessment!$A:$N,8,FALSE))</f>
        <v/>
      </c>
      <c r="C119" s="72"/>
      <c r="D119" s="72"/>
      <c r="E119" s="72" t="e">
        <f>Risk_Assessment!#REF!</f>
        <v>#REF!</v>
      </c>
      <c r="F119" s="51" t="str">
        <f t="shared" si="4"/>
        <v>TBC115</v>
      </c>
      <c r="G119" s="51">
        <f t="shared" si="3"/>
        <v>115</v>
      </c>
    </row>
    <row r="120" spans="1:7" hidden="1" x14ac:dyDescent="0.25">
      <c r="A120" s="72" t="str">
        <f>IF(ISERROR(VLOOKUP($F120,Risk_Assessment!$A:$N,7,FALSE)),"",VLOOKUP($F120,Risk_Assessment!$A:$N,7,FALSE))</f>
        <v/>
      </c>
      <c r="B120" s="72" t="str">
        <f>IF(ISERROR(VLOOKUP($F120,Risk_Assessment!$A:$N,8,FALSE)),"",VLOOKUP($F120,Risk_Assessment!$A:$N,8,FALSE))</f>
        <v/>
      </c>
      <c r="C120" s="72"/>
      <c r="D120" s="72"/>
      <c r="E120" s="72" t="e">
        <f>Risk_Assessment!#REF!</f>
        <v>#REF!</v>
      </c>
      <c r="F120" s="51" t="str">
        <f t="shared" si="4"/>
        <v>TBC116</v>
      </c>
      <c r="G120" s="51">
        <f t="shared" si="3"/>
        <v>116</v>
      </c>
    </row>
    <row r="121" spans="1:7" ht="30" hidden="1" x14ac:dyDescent="0.25">
      <c r="A121" s="72" t="str">
        <f>IF(ISERROR(VLOOKUP($F121,Risk_Assessment!$A:$N,7,FALSE)),"",VLOOKUP($F121,Risk_Assessment!$A:$N,7,FALSE))</f>
        <v/>
      </c>
      <c r="B121" s="72" t="str">
        <f>IF(ISERROR(VLOOKUP($F121,Risk_Assessment!$A:$N,8,FALSE)),"",VLOOKUP($F121,Risk_Assessment!$A:$N,8,FALSE))</f>
        <v/>
      </c>
      <c r="C121" s="72"/>
      <c r="D121" s="72"/>
      <c r="E121" s="72" t="e">
        <f>Risk_Assessment!#REF!</f>
        <v>#REF!</v>
      </c>
      <c r="F121" s="51" t="str">
        <f t="shared" si="4"/>
        <v>TBC117</v>
      </c>
      <c r="G121" s="51">
        <f t="shared" si="3"/>
        <v>117</v>
      </c>
    </row>
    <row r="122" spans="1:7" ht="30" hidden="1" x14ac:dyDescent="0.25">
      <c r="A122" s="72" t="str">
        <f>IF(ISERROR(VLOOKUP($F122,Risk_Assessment!$A:$N,7,FALSE)),"",VLOOKUP($F122,Risk_Assessment!$A:$N,7,FALSE))</f>
        <v/>
      </c>
      <c r="B122" s="72" t="str">
        <f>IF(ISERROR(VLOOKUP($F122,Risk_Assessment!$A:$N,8,FALSE)),"",VLOOKUP($F122,Risk_Assessment!$A:$N,8,FALSE))</f>
        <v/>
      </c>
      <c r="C122" s="72"/>
      <c r="D122" s="72"/>
      <c r="E122" s="72" t="e">
        <f>Risk_Assessment!#REF!</f>
        <v>#REF!</v>
      </c>
      <c r="F122" s="51" t="str">
        <f t="shared" si="4"/>
        <v>TBC118</v>
      </c>
      <c r="G122" s="51">
        <f t="shared" si="3"/>
        <v>118</v>
      </c>
    </row>
    <row r="123" spans="1:7" ht="30" hidden="1" x14ac:dyDescent="0.25">
      <c r="A123" s="72" t="str">
        <f>IF(ISERROR(VLOOKUP($F123,Risk_Assessment!$A:$N,7,FALSE)),"",VLOOKUP($F123,Risk_Assessment!$A:$N,7,FALSE))</f>
        <v/>
      </c>
      <c r="B123" s="72" t="str">
        <f>IF(ISERROR(VLOOKUP($F123,Risk_Assessment!$A:$N,8,FALSE)),"",VLOOKUP($F123,Risk_Assessment!$A:$N,8,FALSE))</f>
        <v/>
      </c>
      <c r="C123" s="72"/>
      <c r="D123" s="72"/>
      <c r="E123" s="72" t="e">
        <f>Risk_Assessment!#REF!</f>
        <v>#REF!</v>
      </c>
      <c r="F123" s="51" t="str">
        <f t="shared" si="4"/>
        <v>TBC119</v>
      </c>
      <c r="G123" s="51">
        <f t="shared" si="3"/>
        <v>119</v>
      </c>
    </row>
    <row r="124" spans="1:7" ht="30" hidden="1" x14ac:dyDescent="0.25">
      <c r="A124" s="72" t="str">
        <f>IF(ISERROR(VLOOKUP($F124,Risk_Assessment!$A:$N,7,FALSE)),"",VLOOKUP($F124,Risk_Assessment!$A:$N,7,FALSE))</f>
        <v/>
      </c>
      <c r="B124" s="72" t="str">
        <f>IF(ISERROR(VLOOKUP($F124,Risk_Assessment!$A:$N,8,FALSE)),"",VLOOKUP($F124,Risk_Assessment!$A:$N,8,FALSE))</f>
        <v/>
      </c>
      <c r="C124" s="72"/>
      <c r="D124" s="72"/>
      <c r="E124" s="72" t="e">
        <f>Risk_Assessment!#REF!</f>
        <v>#REF!</v>
      </c>
      <c r="F124" s="51" t="str">
        <f t="shared" si="4"/>
        <v>TBC120</v>
      </c>
      <c r="G124" s="51">
        <f t="shared" si="3"/>
        <v>120</v>
      </c>
    </row>
    <row r="125" spans="1:7" hidden="1" x14ac:dyDescent="0.25">
      <c r="A125" s="72" t="str">
        <f>IF(ISERROR(VLOOKUP($F125,Risk_Assessment!$A:$N,7,FALSE)),"",VLOOKUP($F125,Risk_Assessment!$A:$N,7,FALSE))</f>
        <v/>
      </c>
      <c r="B125" s="72" t="str">
        <f>IF(ISERROR(VLOOKUP($F125,Risk_Assessment!$A:$N,8,FALSE)),"",VLOOKUP($F125,Risk_Assessment!$A:$N,8,FALSE))</f>
        <v/>
      </c>
      <c r="C125" s="72"/>
      <c r="D125" s="72"/>
      <c r="E125" s="72" t="e">
        <f>Risk_Assessment!#REF!</f>
        <v>#REF!</v>
      </c>
      <c r="F125" s="51" t="str">
        <f t="shared" si="4"/>
        <v>TBC121</v>
      </c>
      <c r="G125" s="51">
        <f t="shared" si="3"/>
        <v>121</v>
      </c>
    </row>
    <row r="126" spans="1:7" hidden="1" x14ac:dyDescent="0.25">
      <c r="A126" s="72" t="str">
        <f>IF(ISERROR(VLOOKUP($F126,Risk_Assessment!$A:$N,7,FALSE)),"",VLOOKUP($F126,Risk_Assessment!$A:$N,7,FALSE))</f>
        <v/>
      </c>
      <c r="B126" s="72" t="str">
        <f>IF(ISERROR(VLOOKUP($F126,Risk_Assessment!$A:$N,8,FALSE)),"",VLOOKUP($F126,Risk_Assessment!$A:$N,8,FALSE))</f>
        <v/>
      </c>
      <c r="C126" s="72"/>
      <c r="D126" s="72"/>
      <c r="E126" s="72" t="e">
        <f>Risk_Assessment!#REF!</f>
        <v>#REF!</v>
      </c>
      <c r="F126" s="51" t="str">
        <f t="shared" si="4"/>
        <v>TBC122</v>
      </c>
      <c r="G126" s="51">
        <f t="shared" si="3"/>
        <v>122</v>
      </c>
    </row>
    <row r="127" spans="1:7" hidden="1" x14ac:dyDescent="0.25">
      <c r="A127" s="72" t="str">
        <f>IF(ISERROR(VLOOKUP($F127,Risk_Assessment!$A:$N,7,FALSE)),"",VLOOKUP($F127,Risk_Assessment!$A:$N,7,FALSE))</f>
        <v/>
      </c>
      <c r="B127" s="72" t="str">
        <f>IF(ISERROR(VLOOKUP($F127,Risk_Assessment!$A:$N,8,FALSE)),"",VLOOKUP($F127,Risk_Assessment!$A:$N,8,FALSE))</f>
        <v/>
      </c>
      <c r="C127" s="72"/>
      <c r="D127" s="72"/>
      <c r="E127" s="72" t="e">
        <f>Risk_Assessment!#REF!</f>
        <v>#REF!</v>
      </c>
      <c r="F127" s="51" t="str">
        <f t="shared" si="4"/>
        <v>TBC123</v>
      </c>
      <c r="G127" s="51">
        <f t="shared" si="3"/>
        <v>123</v>
      </c>
    </row>
    <row r="128" spans="1:7" ht="30" hidden="1" x14ac:dyDescent="0.25">
      <c r="A128" s="72" t="str">
        <f>IF(ISERROR(VLOOKUP($F128,Risk_Assessment!$A:$N,7,FALSE)),"",VLOOKUP($F128,Risk_Assessment!$A:$N,7,FALSE))</f>
        <v/>
      </c>
      <c r="B128" s="72" t="str">
        <f>IF(ISERROR(VLOOKUP($F128,Risk_Assessment!$A:$N,8,FALSE)),"",VLOOKUP($F128,Risk_Assessment!$A:$N,8,FALSE))</f>
        <v/>
      </c>
      <c r="C128" s="72"/>
      <c r="D128" s="72"/>
      <c r="E128" s="72" t="e">
        <f>Risk_Assessment!#REF!</f>
        <v>#REF!</v>
      </c>
      <c r="F128" s="51" t="str">
        <f t="shared" si="4"/>
        <v>TBC124</v>
      </c>
      <c r="G128" s="51">
        <f t="shared" si="3"/>
        <v>124</v>
      </c>
    </row>
    <row r="129" spans="1:7" ht="30" hidden="1" x14ac:dyDescent="0.25">
      <c r="A129" s="72" t="str">
        <f>IF(ISERROR(VLOOKUP($F129,Risk_Assessment!$A:$N,7,FALSE)),"",VLOOKUP($F129,Risk_Assessment!$A:$N,7,FALSE))</f>
        <v/>
      </c>
      <c r="B129" s="72" t="str">
        <f>IF(ISERROR(VLOOKUP($F129,Risk_Assessment!$A:$N,8,FALSE)),"",VLOOKUP($F129,Risk_Assessment!$A:$N,8,FALSE))</f>
        <v/>
      </c>
      <c r="C129" s="72"/>
      <c r="D129" s="72"/>
      <c r="E129" s="72" t="e">
        <f>Risk_Assessment!#REF!</f>
        <v>#REF!</v>
      </c>
      <c r="F129" s="51" t="str">
        <f t="shared" si="4"/>
        <v>TBC125</v>
      </c>
      <c r="G129" s="51">
        <f t="shared" si="3"/>
        <v>125</v>
      </c>
    </row>
    <row r="130" spans="1:7" ht="30" hidden="1" x14ac:dyDescent="0.25">
      <c r="A130" s="72" t="str">
        <f>IF(ISERROR(VLOOKUP($F130,Risk_Assessment!$A:$N,7,FALSE)),"",VLOOKUP($F130,Risk_Assessment!$A:$N,7,FALSE))</f>
        <v/>
      </c>
      <c r="B130" s="72" t="str">
        <f>IF(ISERROR(VLOOKUP($F130,Risk_Assessment!$A:$N,8,FALSE)),"",VLOOKUP($F130,Risk_Assessment!$A:$N,8,FALSE))</f>
        <v/>
      </c>
      <c r="C130" s="72"/>
      <c r="D130" s="72"/>
      <c r="E130" s="72" t="e">
        <f>Risk_Assessment!#REF!</f>
        <v>#REF!</v>
      </c>
      <c r="F130" s="51" t="str">
        <f t="shared" si="4"/>
        <v>TBC126</v>
      </c>
      <c r="G130" s="51">
        <f t="shared" si="3"/>
        <v>126</v>
      </c>
    </row>
    <row r="131" spans="1:7" ht="30" hidden="1" x14ac:dyDescent="0.25">
      <c r="A131" s="72" t="str">
        <f>IF(ISERROR(VLOOKUP($F131,Risk_Assessment!$A:$N,7,FALSE)),"",VLOOKUP($F131,Risk_Assessment!$A:$N,7,FALSE))</f>
        <v/>
      </c>
      <c r="B131" s="72" t="str">
        <f>IF(ISERROR(VLOOKUP($F131,Risk_Assessment!$A:$N,8,FALSE)),"",VLOOKUP($F131,Risk_Assessment!$A:$N,8,FALSE))</f>
        <v/>
      </c>
      <c r="C131" s="72"/>
      <c r="D131" s="72"/>
      <c r="E131" s="72" t="e">
        <f>Risk_Assessment!#REF!</f>
        <v>#REF!</v>
      </c>
      <c r="F131" s="51" t="str">
        <f t="shared" si="4"/>
        <v>TBC127</v>
      </c>
      <c r="G131" s="51">
        <f t="shared" si="3"/>
        <v>127</v>
      </c>
    </row>
    <row r="132" spans="1:7" ht="30" hidden="1" x14ac:dyDescent="0.25">
      <c r="A132" s="72" t="str">
        <f>IF(ISERROR(VLOOKUP($F132,Risk_Assessment!$A:$N,7,FALSE)),"",VLOOKUP($F132,Risk_Assessment!$A:$N,7,FALSE))</f>
        <v/>
      </c>
      <c r="B132" s="72" t="str">
        <f>IF(ISERROR(VLOOKUP($F132,Risk_Assessment!$A:$N,8,FALSE)),"",VLOOKUP($F132,Risk_Assessment!$A:$N,8,FALSE))</f>
        <v/>
      </c>
      <c r="C132" s="72"/>
      <c r="D132" s="72"/>
      <c r="E132" s="72" t="e">
        <f>Risk_Assessment!#REF!</f>
        <v>#REF!</v>
      </c>
      <c r="F132" s="51" t="str">
        <f t="shared" si="4"/>
        <v>TBC128</v>
      </c>
      <c r="G132" s="51">
        <f t="shared" si="3"/>
        <v>128</v>
      </c>
    </row>
    <row r="133" spans="1:7" ht="30" hidden="1" x14ac:dyDescent="0.25">
      <c r="A133" s="72" t="str">
        <f>IF(ISERROR(VLOOKUP($F133,Risk_Assessment!$A:$N,7,FALSE)),"",VLOOKUP($F133,Risk_Assessment!$A:$N,7,FALSE))</f>
        <v/>
      </c>
      <c r="B133" s="72" t="str">
        <f>IF(ISERROR(VLOOKUP($F133,Risk_Assessment!$A:$N,8,FALSE)),"",VLOOKUP($F133,Risk_Assessment!$A:$N,8,FALSE))</f>
        <v/>
      </c>
      <c r="C133" s="72"/>
      <c r="D133" s="72"/>
      <c r="E133" s="72" t="e">
        <f>Risk_Assessment!#REF!</f>
        <v>#REF!</v>
      </c>
      <c r="F133" s="51" t="str">
        <f t="shared" si="4"/>
        <v>TBC129</v>
      </c>
      <c r="G133" s="51">
        <f t="shared" si="3"/>
        <v>129</v>
      </c>
    </row>
    <row r="134" spans="1:7" hidden="1" x14ac:dyDescent="0.25">
      <c r="A134" s="72" t="str">
        <f>IF(ISERROR(VLOOKUP($F134,Risk_Assessment!$A:$N,7,FALSE)),"",VLOOKUP($F134,Risk_Assessment!$A:$N,7,FALSE))</f>
        <v/>
      </c>
      <c r="B134" s="72" t="str">
        <f>IF(ISERROR(VLOOKUP($F134,Risk_Assessment!$A:$N,8,FALSE)),"",VLOOKUP($F134,Risk_Assessment!$A:$N,8,FALSE))</f>
        <v/>
      </c>
      <c r="C134" s="72"/>
      <c r="D134" s="72"/>
      <c r="E134" s="72" t="e">
        <f>Risk_Assessment!#REF!</f>
        <v>#REF!</v>
      </c>
      <c r="F134" s="51" t="str">
        <f t="shared" si="4"/>
        <v>TBC130</v>
      </c>
      <c r="G134" s="51">
        <f t="shared" si="3"/>
        <v>130</v>
      </c>
    </row>
    <row r="135" spans="1:7" ht="30" hidden="1" x14ac:dyDescent="0.25">
      <c r="A135" s="72" t="str">
        <f>IF(ISERROR(VLOOKUP($F135,Risk_Assessment!$A:$N,7,FALSE)),"",VLOOKUP($F135,Risk_Assessment!$A:$N,7,FALSE))</f>
        <v/>
      </c>
      <c r="B135" s="72" t="str">
        <f>IF(ISERROR(VLOOKUP($F135,Risk_Assessment!$A:$N,8,FALSE)),"",VLOOKUP($F135,Risk_Assessment!$A:$N,8,FALSE))</f>
        <v/>
      </c>
      <c r="C135" s="72"/>
      <c r="D135" s="72"/>
      <c r="E135" s="72" t="e">
        <f>Risk_Assessment!#REF!</f>
        <v>#REF!</v>
      </c>
      <c r="F135" s="51" t="str">
        <f t="shared" si="4"/>
        <v>TBC131</v>
      </c>
      <c r="G135" s="51">
        <f t="shared" ref="G135:G198" si="5">G134+1</f>
        <v>131</v>
      </c>
    </row>
    <row r="136" spans="1:7" ht="30" hidden="1" x14ac:dyDescent="0.25">
      <c r="A136" s="72" t="str">
        <f>IF(ISERROR(VLOOKUP($F136,Risk_Assessment!$A:$N,7,FALSE)),"",VLOOKUP($F136,Risk_Assessment!$A:$N,7,FALSE))</f>
        <v/>
      </c>
      <c r="B136" s="72" t="str">
        <f>IF(ISERROR(VLOOKUP($F136,Risk_Assessment!$A:$N,8,FALSE)),"",VLOOKUP($F136,Risk_Assessment!$A:$N,8,FALSE))</f>
        <v/>
      </c>
      <c r="C136" s="72"/>
      <c r="D136" s="72"/>
      <c r="E136" s="72" t="e">
        <f>Risk_Assessment!#REF!</f>
        <v>#REF!</v>
      </c>
      <c r="F136" s="51" t="str">
        <f t="shared" si="4"/>
        <v>TBC132</v>
      </c>
      <c r="G136" s="51">
        <f t="shared" si="5"/>
        <v>132</v>
      </c>
    </row>
    <row r="137" spans="1:7" ht="30" hidden="1" x14ac:dyDescent="0.25">
      <c r="A137" s="72" t="str">
        <f>IF(ISERROR(VLOOKUP($F137,Risk_Assessment!$A:$N,7,FALSE)),"",VLOOKUP($F137,Risk_Assessment!$A:$N,7,FALSE))</f>
        <v/>
      </c>
      <c r="B137" s="72" t="str">
        <f>IF(ISERROR(VLOOKUP($F137,Risk_Assessment!$A:$N,8,FALSE)),"",VLOOKUP($F137,Risk_Assessment!$A:$N,8,FALSE))</f>
        <v/>
      </c>
      <c r="C137" s="72"/>
      <c r="D137" s="72"/>
      <c r="E137" s="72" t="e">
        <f>Risk_Assessment!#REF!</f>
        <v>#REF!</v>
      </c>
      <c r="F137" s="51" t="str">
        <f t="shared" si="4"/>
        <v>TBC133</v>
      </c>
      <c r="G137" s="51">
        <f t="shared" si="5"/>
        <v>133</v>
      </c>
    </row>
    <row r="138" spans="1:7" ht="30" hidden="1" x14ac:dyDescent="0.25">
      <c r="A138" s="72" t="str">
        <f>IF(ISERROR(VLOOKUP($F138,Risk_Assessment!$A:$N,7,FALSE)),"",VLOOKUP($F138,Risk_Assessment!$A:$N,7,FALSE))</f>
        <v/>
      </c>
      <c r="B138" s="72" t="str">
        <f>IF(ISERROR(VLOOKUP($F138,Risk_Assessment!$A:$N,8,FALSE)),"",VLOOKUP($F138,Risk_Assessment!$A:$N,8,FALSE))</f>
        <v/>
      </c>
      <c r="C138" s="72"/>
      <c r="D138" s="72"/>
      <c r="E138" s="72" t="e">
        <f>Risk_Assessment!#REF!</f>
        <v>#REF!</v>
      </c>
      <c r="F138" s="51" t="str">
        <f t="shared" si="4"/>
        <v>TBC134</v>
      </c>
      <c r="G138" s="51">
        <f t="shared" si="5"/>
        <v>134</v>
      </c>
    </row>
    <row r="139" spans="1:7" hidden="1" x14ac:dyDescent="0.25">
      <c r="A139" s="72" t="str">
        <f>IF(ISERROR(VLOOKUP($F139,Risk_Assessment!$A:$N,7,FALSE)),"",VLOOKUP($F139,Risk_Assessment!$A:$N,7,FALSE))</f>
        <v/>
      </c>
      <c r="B139" s="72" t="str">
        <f>IF(ISERROR(VLOOKUP($F139,Risk_Assessment!$A:$N,8,FALSE)),"",VLOOKUP($F139,Risk_Assessment!$A:$N,8,FALSE))</f>
        <v/>
      </c>
      <c r="C139" s="72"/>
      <c r="D139" s="72"/>
      <c r="E139" s="72" t="e">
        <f>Risk_Assessment!#REF!</f>
        <v>#REF!</v>
      </c>
      <c r="F139" s="51" t="str">
        <f t="shared" si="4"/>
        <v>TBC135</v>
      </c>
      <c r="G139" s="51">
        <f t="shared" si="5"/>
        <v>135</v>
      </c>
    </row>
    <row r="140" spans="1:7" ht="30" hidden="1" x14ac:dyDescent="0.25">
      <c r="A140" s="72" t="str">
        <f>IF(ISERROR(VLOOKUP($F140,Risk_Assessment!$A:$N,7,FALSE)),"",VLOOKUP($F140,Risk_Assessment!$A:$N,7,FALSE))</f>
        <v/>
      </c>
      <c r="B140" s="72" t="str">
        <f>IF(ISERROR(VLOOKUP($F140,Risk_Assessment!$A:$N,8,FALSE)),"",VLOOKUP($F140,Risk_Assessment!$A:$N,8,FALSE))</f>
        <v/>
      </c>
      <c r="C140" s="72"/>
      <c r="D140" s="72"/>
      <c r="E140" s="72" t="e">
        <f>Risk_Assessment!#REF!</f>
        <v>#REF!</v>
      </c>
      <c r="F140" s="51" t="str">
        <f t="shared" si="4"/>
        <v>TBC136</v>
      </c>
      <c r="G140" s="51">
        <f t="shared" si="5"/>
        <v>136</v>
      </c>
    </row>
    <row r="141" spans="1:7" ht="30" hidden="1" x14ac:dyDescent="0.25">
      <c r="A141" s="72" t="str">
        <f>IF(ISERROR(VLOOKUP($F141,Risk_Assessment!$A:$N,7,FALSE)),"",VLOOKUP($F141,Risk_Assessment!$A:$N,7,FALSE))</f>
        <v/>
      </c>
      <c r="B141" s="72" t="str">
        <f>IF(ISERROR(VLOOKUP($F141,Risk_Assessment!$A:$N,8,FALSE)),"",VLOOKUP($F141,Risk_Assessment!$A:$N,8,FALSE))</f>
        <v/>
      </c>
      <c r="C141" s="72"/>
      <c r="D141" s="72"/>
      <c r="E141" s="72" t="e">
        <f>Risk_Assessment!#REF!</f>
        <v>#REF!</v>
      </c>
      <c r="F141" s="51" t="str">
        <f t="shared" si="4"/>
        <v>TBC137</v>
      </c>
      <c r="G141" s="51">
        <f t="shared" si="5"/>
        <v>137</v>
      </c>
    </row>
    <row r="142" spans="1:7" ht="30" hidden="1" x14ac:dyDescent="0.25">
      <c r="A142" s="72" t="str">
        <f>IF(ISERROR(VLOOKUP($F142,Risk_Assessment!$A:$N,7,FALSE)),"",VLOOKUP($F142,Risk_Assessment!$A:$N,7,FALSE))</f>
        <v/>
      </c>
      <c r="B142" s="72" t="str">
        <f>IF(ISERROR(VLOOKUP($F142,Risk_Assessment!$A:$N,8,FALSE)),"",VLOOKUP($F142,Risk_Assessment!$A:$N,8,FALSE))</f>
        <v/>
      </c>
      <c r="C142" s="72"/>
      <c r="D142" s="72"/>
      <c r="E142" s="72" t="e">
        <f>Risk_Assessment!#REF!</f>
        <v>#REF!</v>
      </c>
      <c r="F142" s="51" t="str">
        <f t="shared" si="4"/>
        <v>TBC138</v>
      </c>
      <c r="G142" s="51">
        <f t="shared" si="5"/>
        <v>138</v>
      </c>
    </row>
    <row r="143" spans="1:7" ht="30" hidden="1" x14ac:dyDescent="0.25">
      <c r="A143" s="72" t="str">
        <f>IF(ISERROR(VLOOKUP($F143,Risk_Assessment!$A:$N,7,FALSE)),"",VLOOKUP($F143,Risk_Assessment!$A:$N,7,FALSE))</f>
        <v/>
      </c>
      <c r="B143" s="72" t="str">
        <f>IF(ISERROR(VLOOKUP($F143,Risk_Assessment!$A:$N,8,FALSE)),"",VLOOKUP($F143,Risk_Assessment!$A:$N,8,FALSE))</f>
        <v/>
      </c>
      <c r="C143" s="72"/>
      <c r="D143" s="72"/>
      <c r="E143" s="72" t="e">
        <f>Risk_Assessment!#REF!</f>
        <v>#REF!</v>
      </c>
      <c r="F143" s="51" t="str">
        <f t="shared" si="4"/>
        <v>TBC139</v>
      </c>
      <c r="G143" s="51">
        <f t="shared" si="5"/>
        <v>139</v>
      </c>
    </row>
    <row r="144" spans="1:7" hidden="1" x14ac:dyDescent="0.25">
      <c r="A144" s="72" t="str">
        <f>IF(ISERROR(VLOOKUP($F144,Risk_Assessment!$A:$N,7,FALSE)),"",VLOOKUP($F144,Risk_Assessment!$A:$N,7,FALSE))</f>
        <v/>
      </c>
      <c r="B144" s="72" t="str">
        <f>IF(ISERROR(VLOOKUP($F144,Risk_Assessment!$A:$N,8,FALSE)),"",VLOOKUP($F144,Risk_Assessment!$A:$N,8,FALSE))</f>
        <v/>
      </c>
      <c r="C144" s="72"/>
      <c r="D144" s="72"/>
      <c r="E144" s="72" t="e">
        <f>Risk_Assessment!#REF!</f>
        <v>#REF!</v>
      </c>
      <c r="F144" s="51" t="str">
        <f t="shared" si="4"/>
        <v>TBC140</v>
      </c>
      <c r="G144" s="51">
        <f t="shared" si="5"/>
        <v>140</v>
      </c>
    </row>
    <row r="145" spans="1:7" hidden="1" x14ac:dyDescent="0.25">
      <c r="A145" s="72" t="str">
        <f>IF(ISERROR(VLOOKUP($F145,Risk_Assessment!$A:$N,7,FALSE)),"",VLOOKUP($F145,Risk_Assessment!$A:$N,7,FALSE))</f>
        <v/>
      </c>
      <c r="B145" s="72" t="str">
        <f>IF(ISERROR(VLOOKUP($F145,Risk_Assessment!$A:$N,8,FALSE)),"",VLOOKUP($F145,Risk_Assessment!$A:$N,8,FALSE))</f>
        <v/>
      </c>
      <c r="C145" s="72"/>
      <c r="D145" s="72"/>
      <c r="E145" s="72" t="e">
        <f>Risk_Assessment!#REF!</f>
        <v>#REF!</v>
      </c>
      <c r="F145" s="51" t="str">
        <f t="shared" si="4"/>
        <v>TBC141</v>
      </c>
      <c r="G145" s="51">
        <f t="shared" si="5"/>
        <v>141</v>
      </c>
    </row>
    <row r="146" spans="1:7" hidden="1" x14ac:dyDescent="0.25">
      <c r="A146" s="72" t="str">
        <f>IF(ISERROR(VLOOKUP($F146,Risk_Assessment!$A:$N,7,FALSE)),"",VLOOKUP($F146,Risk_Assessment!$A:$N,7,FALSE))</f>
        <v/>
      </c>
      <c r="B146" s="72" t="str">
        <f>IF(ISERROR(VLOOKUP($F146,Risk_Assessment!$A:$N,8,FALSE)),"",VLOOKUP($F146,Risk_Assessment!$A:$N,8,FALSE))</f>
        <v/>
      </c>
      <c r="C146" s="72"/>
      <c r="D146" s="72"/>
      <c r="E146" s="72" t="e">
        <f>Risk_Assessment!#REF!</f>
        <v>#REF!</v>
      </c>
      <c r="F146" s="51" t="str">
        <f t="shared" si="4"/>
        <v>TBC142</v>
      </c>
      <c r="G146" s="51">
        <f t="shared" si="5"/>
        <v>142</v>
      </c>
    </row>
    <row r="147" spans="1:7" hidden="1" x14ac:dyDescent="0.25">
      <c r="A147" s="72" t="str">
        <f>IF(ISERROR(VLOOKUP($F147,Risk_Assessment!$A:$N,7,FALSE)),"",VLOOKUP($F147,Risk_Assessment!$A:$N,7,FALSE))</f>
        <v/>
      </c>
      <c r="B147" s="72" t="str">
        <f>IF(ISERROR(VLOOKUP($F147,Risk_Assessment!$A:$N,8,FALSE)),"",VLOOKUP($F147,Risk_Assessment!$A:$N,8,FALSE))</f>
        <v/>
      </c>
      <c r="C147" s="72"/>
      <c r="D147" s="72"/>
      <c r="E147" s="72" t="e">
        <f>Risk_Assessment!#REF!</f>
        <v>#REF!</v>
      </c>
      <c r="F147" s="51" t="str">
        <f t="shared" si="4"/>
        <v>TBC143</v>
      </c>
      <c r="G147" s="51">
        <f t="shared" si="5"/>
        <v>143</v>
      </c>
    </row>
    <row r="148" spans="1:7" ht="30" hidden="1" x14ac:dyDescent="0.25">
      <c r="A148" s="72" t="str">
        <f>IF(ISERROR(VLOOKUP($F148,Risk_Assessment!$A:$N,7,FALSE)),"",VLOOKUP($F148,Risk_Assessment!$A:$N,7,FALSE))</f>
        <v/>
      </c>
      <c r="B148" s="72" t="str">
        <f>IF(ISERROR(VLOOKUP($F148,Risk_Assessment!$A:$N,8,FALSE)),"",VLOOKUP($F148,Risk_Assessment!$A:$N,8,FALSE))</f>
        <v/>
      </c>
      <c r="C148" s="72"/>
      <c r="D148" s="72"/>
      <c r="E148" s="72" t="e">
        <f>Risk_Assessment!#REF!</f>
        <v>#REF!</v>
      </c>
      <c r="F148" s="51" t="str">
        <f t="shared" si="4"/>
        <v>TBC144</v>
      </c>
      <c r="G148" s="51">
        <f t="shared" si="5"/>
        <v>144</v>
      </c>
    </row>
    <row r="149" spans="1:7" ht="30" hidden="1" x14ac:dyDescent="0.25">
      <c r="A149" s="72" t="str">
        <f>IF(ISERROR(VLOOKUP($F149,Risk_Assessment!$A:$N,7,FALSE)),"",VLOOKUP($F149,Risk_Assessment!$A:$N,7,FALSE))</f>
        <v/>
      </c>
      <c r="B149" s="72" t="str">
        <f>IF(ISERROR(VLOOKUP($F149,Risk_Assessment!$A:$N,8,FALSE)),"",VLOOKUP($F149,Risk_Assessment!$A:$N,8,FALSE))</f>
        <v/>
      </c>
      <c r="C149" s="72"/>
      <c r="D149" s="72"/>
      <c r="E149" s="72" t="e">
        <f>Risk_Assessment!#REF!</f>
        <v>#REF!</v>
      </c>
      <c r="F149" s="51" t="str">
        <f t="shared" si="4"/>
        <v>TBC145</v>
      </c>
      <c r="G149" s="51">
        <f t="shared" si="5"/>
        <v>145</v>
      </c>
    </row>
    <row r="150" spans="1:7" ht="30" hidden="1" x14ac:dyDescent="0.25">
      <c r="A150" s="72" t="str">
        <f>IF(ISERROR(VLOOKUP($F150,Risk_Assessment!$A:$N,7,FALSE)),"",VLOOKUP($F150,Risk_Assessment!$A:$N,7,FALSE))</f>
        <v/>
      </c>
      <c r="B150" s="72" t="str">
        <f>IF(ISERROR(VLOOKUP($F150,Risk_Assessment!$A:$N,8,FALSE)),"",VLOOKUP($F150,Risk_Assessment!$A:$N,8,FALSE))</f>
        <v/>
      </c>
      <c r="C150" s="72"/>
      <c r="D150" s="72"/>
      <c r="E150" s="72" t="e">
        <f>Risk_Assessment!#REF!</f>
        <v>#REF!</v>
      </c>
      <c r="F150" s="51" t="str">
        <f t="shared" si="4"/>
        <v>TBC146</v>
      </c>
      <c r="G150" s="51">
        <f t="shared" si="5"/>
        <v>146</v>
      </c>
    </row>
    <row r="151" spans="1:7" ht="45" hidden="1" x14ac:dyDescent="0.25">
      <c r="A151" s="72" t="str">
        <f>IF(ISERROR(VLOOKUP($F151,Risk_Assessment!$A:$N,7,FALSE)),"",VLOOKUP($F151,Risk_Assessment!$A:$N,7,FALSE))</f>
        <v/>
      </c>
      <c r="B151" s="72" t="str">
        <f>IF(ISERROR(VLOOKUP($F151,Risk_Assessment!$A:$N,8,FALSE)),"",VLOOKUP($F151,Risk_Assessment!$A:$N,8,FALSE))</f>
        <v/>
      </c>
      <c r="C151" s="72"/>
      <c r="D151" s="72"/>
      <c r="E151" s="72" t="e">
        <f>Risk_Assessment!#REF!</f>
        <v>#REF!</v>
      </c>
      <c r="F151" s="51" t="str">
        <f t="shared" si="4"/>
        <v>TBC147</v>
      </c>
      <c r="G151" s="51">
        <f t="shared" si="5"/>
        <v>147</v>
      </c>
    </row>
    <row r="152" spans="1:7" ht="30" hidden="1" x14ac:dyDescent="0.25">
      <c r="A152" s="72" t="str">
        <f>IF(ISERROR(VLOOKUP($F152,Risk_Assessment!$A:$N,7,FALSE)),"",VLOOKUP($F152,Risk_Assessment!$A:$N,7,FALSE))</f>
        <v/>
      </c>
      <c r="B152" s="72" t="str">
        <f>IF(ISERROR(VLOOKUP($F152,Risk_Assessment!$A:$N,8,FALSE)),"",VLOOKUP($F152,Risk_Assessment!$A:$N,8,FALSE))</f>
        <v/>
      </c>
      <c r="C152" s="72"/>
      <c r="D152" s="72"/>
      <c r="E152" s="72" t="e">
        <f>Risk_Assessment!#REF!</f>
        <v>#REF!</v>
      </c>
      <c r="F152" s="51" t="str">
        <f t="shared" si="4"/>
        <v>TBC148</v>
      </c>
      <c r="G152" s="51">
        <f t="shared" si="5"/>
        <v>148</v>
      </c>
    </row>
    <row r="153" spans="1:7" ht="30" hidden="1" x14ac:dyDescent="0.25">
      <c r="A153" s="72" t="str">
        <f>IF(ISERROR(VLOOKUP($F153,Risk_Assessment!$A:$N,7,FALSE)),"",VLOOKUP($F153,Risk_Assessment!$A:$N,7,FALSE))</f>
        <v/>
      </c>
      <c r="B153" s="72" t="str">
        <f>IF(ISERROR(VLOOKUP($F153,Risk_Assessment!$A:$N,8,FALSE)),"",VLOOKUP($F153,Risk_Assessment!$A:$N,8,FALSE))</f>
        <v/>
      </c>
      <c r="C153" s="72"/>
      <c r="D153" s="72"/>
      <c r="E153" s="72" t="e">
        <f>Risk_Assessment!#REF!</f>
        <v>#REF!</v>
      </c>
      <c r="F153" s="51" t="str">
        <f t="shared" si="4"/>
        <v>TBC149</v>
      </c>
      <c r="G153" s="51">
        <f t="shared" si="5"/>
        <v>149</v>
      </c>
    </row>
    <row r="154" spans="1:7" ht="30" hidden="1" x14ac:dyDescent="0.25">
      <c r="A154" s="72" t="str">
        <f>IF(ISERROR(VLOOKUP($F154,Risk_Assessment!$A:$N,7,FALSE)),"",VLOOKUP($F154,Risk_Assessment!$A:$N,7,FALSE))</f>
        <v/>
      </c>
      <c r="B154" s="72" t="str">
        <f>IF(ISERROR(VLOOKUP($F154,Risk_Assessment!$A:$N,8,FALSE)),"",VLOOKUP($F154,Risk_Assessment!$A:$N,8,FALSE))</f>
        <v/>
      </c>
      <c r="C154" s="72"/>
      <c r="D154" s="72"/>
      <c r="E154" s="72" t="e">
        <f>Risk_Assessment!#REF!</f>
        <v>#REF!</v>
      </c>
      <c r="F154" s="51" t="str">
        <f t="shared" si="4"/>
        <v>TBC150</v>
      </c>
      <c r="G154" s="51">
        <f t="shared" si="5"/>
        <v>150</v>
      </c>
    </row>
    <row r="155" spans="1:7" ht="30" hidden="1" x14ac:dyDescent="0.25">
      <c r="A155" s="72" t="str">
        <f>IF(ISERROR(VLOOKUP($F155,Risk_Assessment!$A:$N,7,FALSE)),"",VLOOKUP($F155,Risk_Assessment!$A:$N,7,FALSE))</f>
        <v/>
      </c>
      <c r="B155" s="72" t="str">
        <f>IF(ISERROR(VLOOKUP($F155,Risk_Assessment!$A:$N,8,FALSE)),"",VLOOKUP($F155,Risk_Assessment!$A:$N,8,FALSE))</f>
        <v/>
      </c>
      <c r="C155" s="72"/>
      <c r="D155" s="72"/>
      <c r="E155" s="72" t="e">
        <f>Risk_Assessment!#REF!</f>
        <v>#REF!</v>
      </c>
      <c r="F155" s="51" t="str">
        <f t="shared" si="4"/>
        <v>TBC151</v>
      </c>
      <c r="G155" s="51">
        <f t="shared" si="5"/>
        <v>151</v>
      </c>
    </row>
    <row r="156" spans="1:7" ht="75" hidden="1" x14ac:dyDescent="0.25">
      <c r="A156" s="72" t="str">
        <f>IF(ISERROR(VLOOKUP($F156,Risk_Assessment!$A:$N,7,FALSE)),"",VLOOKUP($F156,Risk_Assessment!$A:$N,7,FALSE))</f>
        <v/>
      </c>
      <c r="B156" s="72" t="str">
        <f>IF(ISERROR(VLOOKUP($F156,Risk_Assessment!$A:$N,8,FALSE)),"",VLOOKUP($F156,Risk_Assessment!$A:$N,8,FALSE))</f>
        <v/>
      </c>
      <c r="C156" s="72"/>
      <c r="D156" s="72"/>
      <c r="E156" s="72" t="e">
        <f>Risk_Assessment!#REF!</f>
        <v>#REF!</v>
      </c>
      <c r="F156" s="51" t="str">
        <f t="shared" si="4"/>
        <v>TBC152</v>
      </c>
      <c r="G156" s="51">
        <f t="shared" si="5"/>
        <v>152</v>
      </c>
    </row>
    <row r="157" spans="1:7" hidden="1" x14ac:dyDescent="0.25">
      <c r="A157" s="72" t="str">
        <f>IF(ISERROR(VLOOKUP($F157,Risk_Assessment!$A:$N,7,FALSE)),"",VLOOKUP($F157,Risk_Assessment!$A:$N,7,FALSE))</f>
        <v/>
      </c>
      <c r="B157" s="72" t="str">
        <f>IF(ISERROR(VLOOKUP($F157,Risk_Assessment!$A:$N,8,FALSE)),"",VLOOKUP($F157,Risk_Assessment!$A:$N,8,FALSE))</f>
        <v/>
      </c>
      <c r="C157" s="72"/>
      <c r="D157" s="72"/>
      <c r="E157" s="72" t="e">
        <f>Risk_Assessment!#REF!</f>
        <v>#REF!</v>
      </c>
      <c r="F157" s="51" t="str">
        <f t="shared" si="4"/>
        <v>TBC153</v>
      </c>
      <c r="G157" s="51">
        <f t="shared" si="5"/>
        <v>153</v>
      </c>
    </row>
    <row r="158" spans="1:7" ht="30" hidden="1" x14ac:dyDescent="0.25">
      <c r="A158" s="72" t="str">
        <f>IF(ISERROR(VLOOKUP($F158,Risk_Assessment!$A:$N,7,FALSE)),"",VLOOKUP($F158,Risk_Assessment!$A:$N,7,FALSE))</f>
        <v/>
      </c>
      <c r="B158" s="72" t="str">
        <f>IF(ISERROR(VLOOKUP($F158,Risk_Assessment!$A:$N,8,FALSE)),"",VLOOKUP($F158,Risk_Assessment!$A:$N,8,FALSE))</f>
        <v/>
      </c>
      <c r="C158" s="72"/>
      <c r="D158" s="72"/>
      <c r="E158" s="72" t="e">
        <f>Risk_Assessment!#REF!</f>
        <v>#REF!</v>
      </c>
      <c r="F158" s="51" t="str">
        <f t="shared" si="4"/>
        <v>TBC154</v>
      </c>
      <c r="G158" s="51">
        <f t="shared" si="5"/>
        <v>154</v>
      </c>
    </row>
    <row r="159" spans="1:7" ht="60" hidden="1" x14ac:dyDescent="0.25">
      <c r="A159" s="72" t="str">
        <f>IF(ISERROR(VLOOKUP($F159,Risk_Assessment!$A:$N,7,FALSE)),"",VLOOKUP($F159,Risk_Assessment!$A:$N,7,FALSE))</f>
        <v/>
      </c>
      <c r="B159" s="72" t="str">
        <f>IF(ISERROR(VLOOKUP($F159,Risk_Assessment!$A:$N,8,FALSE)),"",VLOOKUP($F159,Risk_Assessment!$A:$N,8,FALSE))</f>
        <v/>
      </c>
      <c r="C159" s="72"/>
      <c r="D159" s="72"/>
      <c r="E159" s="72" t="e">
        <f>Risk_Assessment!#REF!</f>
        <v>#REF!</v>
      </c>
      <c r="F159" s="51" t="str">
        <f t="shared" si="4"/>
        <v>TBC155</v>
      </c>
      <c r="G159" s="51">
        <f t="shared" si="5"/>
        <v>155</v>
      </c>
    </row>
    <row r="160" spans="1:7" ht="45" hidden="1" x14ac:dyDescent="0.25">
      <c r="A160" s="72" t="str">
        <f>IF(ISERROR(VLOOKUP($F160,Risk_Assessment!$A:$N,7,FALSE)),"",VLOOKUP($F160,Risk_Assessment!$A:$N,7,FALSE))</f>
        <v/>
      </c>
      <c r="B160" s="72" t="str">
        <f>IF(ISERROR(VLOOKUP($F160,Risk_Assessment!$A:$N,8,FALSE)),"",VLOOKUP($F160,Risk_Assessment!$A:$N,8,FALSE))</f>
        <v/>
      </c>
      <c r="C160" s="72"/>
      <c r="D160" s="72"/>
      <c r="E160" s="72" t="e">
        <f>Risk_Assessment!#REF!</f>
        <v>#REF!</v>
      </c>
      <c r="F160" s="51" t="str">
        <f t="shared" si="4"/>
        <v>TBC156</v>
      </c>
      <c r="G160" s="51">
        <f t="shared" si="5"/>
        <v>156</v>
      </c>
    </row>
    <row r="161" spans="1:7" ht="45" hidden="1" x14ac:dyDescent="0.25">
      <c r="A161" s="72" t="str">
        <f>IF(ISERROR(VLOOKUP($F161,Risk_Assessment!$A:$N,7,FALSE)),"",VLOOKUP($F161,Risk_Assessment!$A:$N,7,FALSE))</f>
        <v/>
      </c>
      <c r="B161" s="72" t="str">
        <f>IF(ISERROR(VLOOKUP($F161,Risk_Assessment!$A:$N,8,FALSE)),"",VLOOKUP($F161,Risk_Assessment!$A:$N,8,FALSE))</f>
        <v/>
      </c>
      <c r="C161" s="72"/>
      <c r="D161" s="72"/>
      <c r="E161" s="72" t="e">
        <f>Risk_Assessment!#REF!</f>
        <v>#REF!</v>
      </c>
      <c r="F161" s="51" t="str">
        <f t="shared" si="4"/>
        <v>TBC157</v>
      </c>
      <c r="G161" s="51">
        <f t="shared" si="5"/>
        <v>157</v>
      </c>
    </row>
    <row r="162" spans="1:7" hidden="1" x14ac:dyDescent="0.25">
      <c r="A162" s="72" t="str">
        <f>IF(ISERROR(VLOOKUP($F162,Risk_Assessment!$A:$N,7,FALSE)),"",VLOOKUP($F162,Risk_Assessment!$A:$N,7,FALSE))</f>
        <v/>
      </c>
      <c r="B162" s="72" t="str">
        <f>IF(ISERROR(VLOOKUP($F162,Risk_Assessment!$A:$N,8,FALSE)),"",VLOOKUP($F162,Risk_Assessment!$A:$N,8,FALSE))</f>
        <v/>
      </c>
      <c r="C162" s="72"/>
      <c r="D162" s="72"/>
      <c r="E162" s="72" t="e">
        <f>Risk_Assessment!#REF!</f>
        <v>#REF!</v>
      </c>
      <c r="F162" s="51" t="str">
        <f t="shared" si="4"/>
        <v>TBC158</v>
      </c>
      <c r="G162" s="51">
        <f t="shared" si="5"/>
        <v>158</v>
      </c>
    </row>
    <row r="163" spans="1:7" hidden="1" x14ac:dyDescent="0.25">
      <c r="A163" s="72" t="str">
        <f>IF(ISERROR(VLOOKUP($F163,Risk_Assessment!$A:$N,7,FALSE)),"",VLOOKUP($F163,Risk_Assessment!$A:$N,7,FALSE))</f>
        <v/>
      </c>
      <c r="B163" s="72" t="str">
        <f>IF(ISERROR(VLOOKUP($F163,Risk_Assessment!$A:$N,8,FALSE)),"",VLOOKUP($F163,Risk_Assessment!$A:$N,8,FALSE))</f>
        <v/>
      </c>
      <c r="C163" s="72"/>
      <c r="D163" s="72"/>
      <c r="E163" s="72" t="e">
        <f>Risk_Assessment!#REF!</f>
        <v>#REF!</v>
      </c>
      <c r="F163" s="51" t="str">
        <f t="shared" si="4"/>
        <v>TBC159</v>
      </c>
      <c r="G163" s="51">
        <f t="shared" si="5"/>
        <v>159</v>
      </c>
    </row>
    <row r="164" spans="1:7" ht="45" hidden="1" x14ac:dyDescent="0.25">
      <c r="A164" s="72" t="str">
        <f>IF(ISERROR(VLOOKUP($F164,Risk_Assessment!$A:$N,7,FALSE)),"",VLOOKUP($F164,Risk_Assessment!$A:$N,7,FALSE))</f>
        <v/>
      </c>
      <c r="B164" s="72" t="str">
        <f>IF(ISERROR(VLOOKUP($F164,Risk_Assessment!$A:$N,8,FALSE)),"",VLOOKUP($F164,Risk_Assessment!$A:$N,8,FALSE))</f>
        <v/>
      </c>
      <c r="C164" s="72"/>
      <c r="D164" s="72"/>
      <c r="E164" s="72" t="e">
        <f>Risk_Assessment!#REF!</f>
        <v>#REF!</v>
      </c>
      <c r="F164" s="51" t="str">
        <f t="shared" si="4"/>
        <v>TBC160</v>
      </c>
      <c r="G164" s="51">
        <f t="shared" si="5"/>
        <v>160</v>
      </c>
    </row>
    <row r="165" spans="1:7" hidden="1" x14ac:dyDescent="0.25">
      <c r="A165" s="72" t="str">
        <f>IF(ISERROR(VLOOKUP($F165,Risk_Assessment!$A:$N,7,FALSE)),"",VLOOKUP($F165,Risk_Assessment!$A:$N,7,FALSE))</f>
        <v/>
      </c>
      <c r="B165" s="72" t="str">
        <f>IF(ISERROR(VLOOKUP($F165,Risk_Assessment!$A:$N,8,FALSE)),"",VLOOKUP($F165,Risk_Assessment!$A:$N,8,FALSE))</f>
        <v/>
      </c>
      <c r="C165" s="72"/>
      <c r="D165" s="72"/>
      <c r="E165" s="72" t="e">
        <f>Risk_Assessment!#REF!</f>
        <v>#REF!</v>
      </c>
      <c r="F165" s="51" t="str">
        <f t="shared" si="4"/>
        <v>TBC161</v>
      </c>
      <c r="G165" s="51">
        <f t="shared" si="5"/>
        <v>161</v>
      </c>
    </row>
    <row r="166" spans="1:7" ht="45" hidden="1" x14ac:dyDescent="0.25">
      <c r="A166" s="72" t="str">
        <f>IF(ISERROR(VLOOKUP($F166,Risk_Assessment!$A:$N,7,FALSE)),"",VLOOKUP($F166,Risk_Assessment!$A:$N,7,FALSE))</f>
        <v/>
      </c>
      <c r="B166" s="72" t="str">
        <f>IF(ISERROR(VLOOKUP($F166,Risk_Assessment!$A:$N,8,FALSE)),"",VLOOKUP($F166,Risk_Assessment!$A:$N,8,FALSE))</f>
        <v/>
      </c>
      <c r="C166" s="72"/>
      <c r="D166" s="72"/>
      <c r="E166" s="72" t="e">
        <f>Risk_Assessment!#REF!</f>
        <v>#REF!</v>
      </c>
      <c r="F166" s="51" t="str">
        <f t="shared" si="4"/>
        <v>TBC162</v>
      </c>
      <c r="G166" s="51">
        <f t="shared" si="5"/>
        <v>162</v>
      </c>
    </row>
    <row r="167" spans="1:7" ht="45" hidden="1" x14ac:dyDescent="0.25">
      <c r="A167" s="72" t="str">
        <f>IF(ISERROR(VLOOKUP($F167,Risk_Assessment!$A:$N,7,FALSE)),"",VLOOKUP($F167,Risk_Assessment!$A:$N,7,FALSE))</f>
        <v/>
      </c>
      <c r="B167" s="72" t="str">
        <f>IF(ISERROR(VLOOKUP($F167,Risk_Assessment!$A:$N,8,FALSE)),"",VLOOKUP($F167,Risk_Assessment!$A:$N,8,FALSE))</f>
        <v/>
      </c>
      <c r="C167" s="72"/>
      <c r="D167" s="72"/>
      <c r="E167" s="72" t="e">
        <f>Risk_Assessment!#REF!</f>
        <v>#REF!</v>
      </c>
      <c r="F167" s="51" t="str">
        <f t="shared" si="4"/>
        <v>TBC163</v>
      </c>
      <c r="G167" s="51">
        <f t="shared" si="5"/>
        <v>163</v>
      </c>
    </row>
    <row r="168" spans="1:7" ht="45" hidden="1" x14ac:dyDescent="0.25">
      <c r="A168" s="72" t="str">
        <f>IF(ISERROR(VLOOKUP($F168,Risk_Assessment!$A:$N,7,FALSE)),"",VLOOKUP($F168,Risk_Assessment!$A:$N,7,FALSE))</f>
        <v/>
      </c>
      <c r="B168" s="72" t="str">
        <f>IF(ISERROR(VLOOKUP($F168,Risk_Assessment!$A:$N,8,FALSE)),"",VLOOKUP($F168,Risk_Assessment!$A:$N,8,FALSE))</f>
        <v/>
      </c>
      <c r="C168" s="72"/>
      <c r="D168" s="72"/>
      <c r="E168" s="72" t="e">
        <f>Risk_Assessment!#REF!</f>
        <v>#REF!</v>
      </c>
      <c r="F168" s="51" t="str">
        <f t="shared" si="4"/>
        <v>TBC164</v>
      </c>
      <c r="G168" s="51">
        <f t="shared" si="5"/>
        <v>164</v>
      </c>
    </row>
    <row r="169" spans="1:7" ht="30" hidden="1" x14ac:dyDescent="0.25">
      <c r="A169" s="72" t="str">
        <f>IF(ISERROR(VLOOKUP($F169,Risk_Assessment!$A:$N,7,FALSE)),"",VLOOKUP($F169,Risk_Assessment!$A:$N,7,FALSE))</f>
        <v/>
      </c>
      <c r="B169" s="72" t="str">
        <f>IF(ISERROR(VLOOKUP($F169,Risk_Assessment!$A:$N,8,FALSE)),"",VLOOKUP($F169,Risk_Assessment!$A:$N,8,FALSE))</f>
        <v/>
      </c>
      <c r="C169" s="72"/>
      <c r="D169" s="72"/>
      <c r="E169" s="72" t="e">
        <f>Risk_Assessment!#REF!</f>
        <v>#REF!</v>
      </c>
      <c r="F169" s="51" t="str">
        <f t="shared" si="4"/>
        <v>TBC165</v>
      </c>
      <c r="G169" s="51">
        <f t="shared" si="5"/>
        <v>165</v>
      </c>
    </row>
    <row r="170" spans="1:7" ht="45" hidden="1" x14ac:dyDescent="0.25">
      <c r="A170" s="72" t="str">
        <f>IF(ISERROR(VLOOKUP($F170,Risk_Assessment!$A:$N,7,FALSE)),"",VLOOKUP($F170,Risk_Assessment!$A:$N,7,FALSE))</f>
        <v/>
      </c>
      <c r="B170" s="72" t="str">
        <f>IF(ISERROR(VLOOKUP($F170,Risk_Assessment!$A:$N,8,FALSE)),"",VLOOKUP($F170,Risk_Assessment!$A:$N,8,FALSE))</f>
        <v/>
      </c>
      <c r="C170" s="72"/>
      <c r="D170" s="72"/>
      <c r="E170" s="72" t="e">
        <f>Risk_Assessment!#REF!</f>
        <v>#REF!</v>
      </c>
      <c r="F170" s="51" t="str">
        <f t="shared" si="4"/>
        <v>TBC166</v>
      </c>
      <c r="G170" s="51">
        <f t="shared" si="5"/>
        <v>166</v>
      </c>
    </row>
    <row r="171" spans="1:7" ht="30" hidden="1" x14ac:dyDescent="0.25">
      <c r="A171" s="72" t="str">
        <f>IF(ISERROR(VLOOKUP($F171,Risk_Assessment!$A:$N,7,FALSE)),"",VLOOKUP($F171,Risk_Assessment!$A:$N,7,FALSE))</f>
        <v/>
      </c>
      <c r="B171" s="72" t="str">
        <f>IF(ISERROR(VLOOKUP($F171,Risk_Assessment!$A:$N,8,FALSE)),"",VLOOKUP($F171,Risk_Assessment!$A:$N,8,FALSE))</f>
        <v/>
      </c>
      <c r="C171" s="72"/>
      <c r="D171" s="72"/>
      <c r="E171" s="72" t="e">
        <f>Risk_Assessment!#REF!</f>
        <v>#REF!</v>
      </c>
      <c r="F171" s="51" t="str">
        <f t="shared" si="4"/>
        <v>TBC167</v>
      </c>
      <c r="G171" s="51">
        <f t="shared" si="5"/>
        <v>167</v>
      </c>
    </row>
    <row r="172" spans="1:7" ht="30" hidden="1" x14ac:dyDescent="0.25">
      <c r="A172" s="72" t="str">
        <f>IF(ISERROR(VLOOKUP($F172,Risk_Assessment!$A:$N,7,FALSE)),"",VLOOKUP($F172,Risk_Assessment!$A:$N,7,FALSE))</f>
        <v/>
      </c>
      <c r="B172" s="72" t="str">
        <f>IF(ISERROR(VLOOKUP($F172,Risk_Assessment!$A:$N,8,FALSE)),"",VLOOKUP($F172,Risk_Assessment!$A:$N,8,FALSE))</f>
        <v/>
      </c>
      <c r="C172" s="72"/>
      <c r="D172" s="72"/>
      <c r="E172" s="72" t="e">
        <f>Risk_Assessment!#REF!</f>
        <v>#REF!</v>
      </c>
      <c r="F172" s="51" t="str">
        <f t="shared" si="4"/>
        <v>TBC168</v>
      </c>
      <c r="G172" s="51">
        <f t="shared" si="5"/>
        <v>168</v>
      </c>
    </row>
    <row r="173" spans="1:7" ht="30" hidden="1" x14ac:dyDescent="0.25">
      <c r="A173" s="72" t="str">
        <f>IF(ISERROR(VLOOKUP($F173,Risk_Assessment!$A:$N,7,FALSE)),"",VLOOKUP($F173,Risk_Assessment!$A:$N,7,FALSE))</f>
        <v/>
      </c>
      <c r="B173" s="72" t="str">
        <f>IF(ISERROR(VLOOKUP($F173,Risk_Assessment!$A:$N,8,FALSE)),"",VLOOKUP($F173,Risk_Assessment!$A:$N,8,FALSE))</f>
        <v/>
      </c>
      <c r="C173" s="72"/>
      <c r="D173" s="72"/>
      <c r="E173" s="72" t="e">
        <f>Risk_Assessment!#REF!</f>
        <v>#REF!</v>
      </c>
      <c r="F173" s="51" t="str">
        <f t="shared" si="4"/>
        <v>TBC169</v>
      </c>
      <c r="G173" s="51">
        <f t="shared" si="5"/>
        <v>169</v>
      </c>
    </row>
    <row r="174" spans="1:7" ht="45" hidden="1" x14ac:dyDescent="0.25">
      <c r="A174" s="72" t="str">
        <f>IF(ISERROR(VLOOKUP($F174,Risk_Assessment!$A:$N,7,FALSE)),"",VLOOKUP($F174,Risk_Assessment!$A:$N,7,FALSE))</f>
        <v/>
      </c>
      <c r="B174" s="72" t="str">
        <f>IF(ISERROR(VLOOKUP($F174,Risk_Assessment!$A:$N,8,FALSE)),"",VLOOKUP($F174,Risk_Assessment!$A:$N,8,FALSE))</f>
        <v/>
      </c>
      <c r="C174" s="72"/>
      <c r="D174" s="72"/>
      <c r="E174" s="72" t="e">
        <f>Risk_Assessment!#REF!</f>
        <v>#REF!</v>
      </c>
      <c r="F174" s="51" t="str">
        <f t="shared" si="4"/>
        <v>TBC170</v>
      </c>
      <c r="G174" s="51">
        <f t="shared" si="5"/>
        <v>170</v>
      </c>
    </row>
    <row r="175" spans="1:7" ht="30" hidden="1" x14ac:dyDescent="0.25">
      <c r="A175" s="72" t="str">
        <f>IF(ISERROR(VLOOKUP($F175,Risk_Assessment!$A:$N,7,FALSE)),"",VLOOKUP($F175,Risk_Assessment!$A:$N,7,FALSE))</f>
        <v/>
      </c>
      <c r="B175" s="72" t="str">
        <f>IF(ISERROR(VLOOKUP($F175,Risk_Assessment!$A:$N,8,FALSE)),"",VLOOKUP($F175,Risk_Assessment!$A:$N,8,FALSE))</f>
        <v/>
      </c>
      <c r="C175" s="72"/>
      <c r="D175" s="72"/>
      <c r="E175" s="72" t="e">
        <f>Risk_Assessment!#REF!</f>
        <v>#REF!</v>
      </c>
      <c r="F175" s="51" t="str">
        <f t="shared" si="4"/>
        <v>TBC171</v>
      </c>
      <c r="G175" s="51">
        <f t="shared" si="5"/>
        <v>171</v>
      </c>
    </row>
    <row r="176" spans="1:7" ht="30" hidden="1" x14ac:dyDescent="0.25">
      <c r="A176" s="72" t="str">
        <f>IF(ISERROR(VLOOKUP($F176,Risk_Assessment!$A:$N,7,FALSE)),"",VLOOKUP($F176,Risk_Assessment!$A:$N,7,FALSE))</f>
        <v/>
      </c>
      <c r="B176" s="72" t="str">
        <f>IF(ISERROR(VLOOKUP($F176,Risk_Assessment!$A:$N,8,FALSE)),"",VLOOKUP($F176,Risk_Assessment!$A:$N,8,FALSE))</f>
        <v/>
      </c>
      <c r="C176" s="72"/>
      <c r="D176" s="72"/>
      <c r="E176" s="72" t="e">
        <f>Risk_Assessment!#REF!</f>
        <v>#REF!</v>
      </c>
      <c r="F176" s="51" t="str">
        <f t="shared" si="4"/>
        <v>TBC172</v>
      </c>
      <c r="G176" s="51">
        <f t="shared" si="5"/>
        <v>172</v>
      </c>
    </row>
    <row r="177" spans="1:7" ht="30" hidden="1" x14ac:dyDescent="0.25">
      <c r="A177" s="72" t="str">
        <f>IF(ISERROR(VLOOKUP($F177,Risk_Assessment!$A:$N,7,FALSE)),"",VLOOKUP($F177,Risk_Assessment!$A:$N,7,FALSE))</f>
        <v/>
      </c>
      <c r="B177" s="72" t="str">
        <f>IF(ISERROR(VLOOKUP($F177,Risk_Assessment!$A:$N,8,FALSE)),"",VLOOKUP($F177,Risk_Assessment!$A:$N,8,FALSE))</f>
        <v/>
      </c>
      <c r="C177" s="72"/>
      <c r="D177" s="72"/>
      <c r="E177" s="72" t="e">
        <f>Risk_Assessment!#REF!</f>
        <v>#REF!</v>
      </c>
      <c r="F177" s="51" t="str">
        <f t="shared" si="4"/>
        <v>TBC173</v>
      </c>
      <c r="G177" s="51">
        <f t="shared" si="5"/>
        <v>173</v>
      </c>
    </row>
    <row r="178" spans="1:7" ht="60" hidden="1" x14ac:dyDescent="0.25">
      <c r="A178" s="72" t="str">
        <f>IF(ISERROR(VLOOKUP($F178,Risk_Assessment!$A:$N,7,FALSE)),"",VLOOKUP($F178,Risk_Assessment!$A:$N,7,FALSE))</f>
        <v/>
      </c>
      <c r="B178" s="72" t="str">
        <f>IF(ISERROR(VLOOKUP($F178,Risk_Assessment!$A:$N,8,FALSE)),"",VLOOKUP($F178,Risk_Assessment!$A:$N,8,FALSE))</f>
        <v/>
      </c>
      <c r="C178" s="72"/>
      <c r="D178" s="72"/>
      <c r="E178" s="72">
        <f>Risk_Assessment!N28</f>
        <v>0</v>
      </c>
      <c r="F178" s="51" t="str">
        <f t="shared" si="4"/>
        <v>TBC174</v>
      </c>
      <c r="G178" s="51">
        <f t="shared" si="5"/>
        <v>174</v>
      </c>
    </row>
    <row r="179" spans="1:7" hidden="1" x14ac:dyDescent="0.25">
      <c r="A179" s="72" t="str">
        <f>IF(ISERROR(VLOOKUP($F179,Risk_Assessment!$A:$N,7,FALSE)),"",VLOOKUP($F179,Risk_Assessment!$A:$N,7,FALSE))</f>
        <v/>
      </c>
      <c r="B179" s="72" t="str">
        <f>IF(ISERROR(VLOOKUP($F179,Risk_Assessment!$A:$N,8,FALSE)),"",VLOOKUP($F179,Risk_Assessment!$A:$N,8,FALSE))</f>
        <v/>
      </c>
      <c r="C179" s="72"/>
      <c r="D179" s="72"/>
      <c r="E179" s="72">
        <f>Risk_Assessment!N26</f>
        <v>0</v>
      </c>
      <c r="F179" s="51" t="str">
        <f t="shared" si="4"/>
        <v>TBC175</v>
      </c>
      <c r="G179" s="51">
        <f t="shared" si="5"/>
        <v>175</v>
      </c>
    </row>
    <row r="180" spans="1:7" ht="30" hidden="1" x14ac:dyDescent="0.25">
      <c r="A180" s="72" t="str">
        <f>IF(ISERROR(VLOOKUP($F180,Risk_Assessment!$A:$N,7,FALSE)),"",VLOOKUP($F180,Risk_Assessment!$A:$N,7,FALSE))</f>
        <v/>
      </c>
      <c r="B180" s="72" t="str">
        <f>IF(ISERROR(VLOOKUP($F180,Risk_Assessment!$A:$N,8,FALSE)),"",VLOOKUP($F180,Risk_Assessment!$A:$N,8,FALSE))</f>
        <v/>
      </c>
      <c r="C180" s="72"/>
      <c r="D180" s="72"/>
      <c r="E180" s="72">
        <f>Risk_Assessment!N27</f>
        <v>0</v>
      </c>
      <c r="F180" s="51" t="str">
        <f t="shared" ref="F180:F212" si="6">CONCATENATE($A$2,G180)</f>
        <v>TBC176</v>
      </c>
      <c r="G180" s="51">
        <f t="shared" si="5"/>
        <v>176</v>
      </c>
    </row>
    <row r="181" spans="1:7" hidden="1" x14ac:dyDescent="0.25">
      <c r="A181" s="72" t="str">
        <f>IF(ISERROR(VLOOKUP($F181,Risk_Assessment!$A:$N,7,FALSE)),"",VLOOKUP($F181,Risk_Assessment!$A:$N,7,FALSE))</f>
        <v/>
      </c>
      <c r="B181" s="72" t="str">
        <f>IF(ISERROR(VLOOKUP($F181,Risk_Assessment!$A:$N,8,FALSE)),"",VLOOKUP($F181,Risk_Assessment!$A:$N,8,FALSE))</f>
        <v/>
      </c>
      <c r="C181" s="72"/>
      <c r="D181" s="72"/>
      <c r="E181" s="72">
        <f>Risk_Assessment!N31</f>
        <v>0</v>
      </c>
      <c r="F181" s="51" t="str">
        <f t="shared" si="6"/>
        <v>TBC177</v>
      </c>
      <c r="G181" s="51">
        <f t="shared" si="5"/>
        <v>177</v>
      </c>
    </row>
    <row r="182" spans="1:7" ht="30" hidden="1" x14ac:dyDescent="0.25">
      <c r="A182" s="72" t="str">
        <f>IF(ISERROR(VLOOKUP($F182,Risk_Assessment!$A:$N,7,FALSE)),"",VLOOKUP($F182,Risk_Assessment!$A:$N,7,FALSE))</f>
        <v/>
      </c>
      <c r="B182" s="72" t="str">
        <f>IF(ISERROR(VLOOKUP($F182,Risk_Assessment!$A:$N,8,FALSE)),"",VLOOKUP($F182,Risk_Assessment!$A:$N,8,FALSE))</f>
        <v/>
      </c>
      <c r="C182" s="72"/>
      <c r="D182" s="72"/>
      <c r="E182" s="72">
        <f>Risk_Assessment!N29</f>
        <v>0</v>
      </c>
      <c r="F182" s="51" t="str">
        <f t="shared" si="6"/>
        <v>TBC178</v>
      </c>
      <c r="G182" s="51">
        <f t="shared" si="5"/>
        <v>178</v>
      </c>
    </row>
    <row r="183" spans="1:7" ht="30" hidden="1" x14ac:dyDescent="0.25">
      <c r="A183" s="72" t="str">
        <f>IF(ISERROR(VLOOKUP($F183,Risk_Assessment!$A:$N,7,FALSE)),"",VLOOKUP($F183,Risk_Assessment!$A:$N,7,FALSE))</f>
        <v/>
      </c>
      <c r="B183" s="72" t="str">
        <f>IF(ISERROR(VLOOKUP($F183,Risk_Assessment!$A:$N,8,FALSE)),"",VLOOKUP($F183,Risk_Assessment!$A:$N,8,FALSE))</f>
        <v/>
      </c>
      <c r="C183" s="72"/>
      <c r="D183" s="72"/>
      <c r="E183" s="72">
        <f>Risk_Assessment!N30</f>
        <v>0</v>
      </c>
      <c r="F183" s="51" t="str">
        <f t="shared" si="6"/>
        <v>TBC179</v>
      </c>
      <c r="G183" s="51">
        <f t="shared" si="5"/>
        <v>179</v>
      </c>
    </row>
    <row r="184" spans="1:7" ht="30" hidden="1" x14ac:dyDescent="0.25">
      <c r="A184" s="72" t="str">
        <f>IF(ISERROR(VLOOKUP($F184,Risk_Assessment!$A:$N,7,FALSE)),"",VLOOKUP($F184,Risk_Assessment!$A:$N,7,FALSE))</f>
        <v/>
      </c>
      <c r="B184" s="72" t="str">
        <f>IF(ISERROR(VLOOKUP($F184,Risk_Assessment!$A:$N,8,FALSE)),"",VLOOKUP($F184,Risk_Assessment!$A:$N,8,FALSE))</f>
        <v/>
      </c>
      <c r="C184" s="72"/>
      <c r="D184" s="72"/>
      <c r="E184" s="72">
        <f>Risk_Assessment!N34</f>
        <v>0</v>
      </c>
      <c r="F184" s="51" t="str">
        <f t="shared" si="6"/>
        <v>TBC180</v>
      </c>
      <c r="G184" s="51">
        <f t="shared" si="5"/>
        <v>180</v>
      </c>
    </row>
    <row r="185" spans="1:7" ht="30" hidden="1" x14ac:dyDescent="0.25">
      <c r="A185" s="72" t="str">
        <f>IF(ISERROR(VLOOKUP($F185,Risk_Assessment!$A:$N,7,FALSE)),"",VLOOKUP($F185,Risk_Assessment!$A:$N,7,FALSE))</f>
        <v/>
      </c>
      <c r="B185" s="72" t="str">
        <f>IF(ISERROR(VLOOKUP($F185,Risk_Assessment!$A:$N,8,FALSE)),"",VLOOKUP($F185,Risk_Assessment!$A:$N,8,FALSE))</f>
        <v/>
      </c>
      <c r="C185" s="72"/>
      <c r="D185" s="72"/>
      <c r="E185" s="72">
        <f>Risk_Assessment!N32</f>
        <v>0</v>
      </c>
      <c r="F185" s="51" t="str">
        <f t="shared" si="6"/>
        <v>TBC181</v>
      </c>
      <c r="G185" s="51">
        <f t="shared" si="5"/>
        <v>181</v>
      </c>
    </row>
    <row r="186" spans="1:7" ht="60" hidden="1" x14ac:dyDescent="0.25">
      <c r="A186" s="72" t="str">
        <f>IF(ISERROR(VLOOKUP($F186,Risk_Assessment!$A:$N,7,FALSE)),"",VLOOKUP($F186,Risk_Assessment!$A:$N,7,FALSE))</f>
        <v/>
      </c>
      <c r="B186" s="72" t="str">
        <f>IF(ISERROR(VLOOKUP($F186,Risk_Assessment!$A:$N,8,FALSE)),"",VLOOKUP($F186,Risk_Assessment!$A:$N,8,FALSE))</f>
        <v/>
      </c>
      <c r="C186" s="72"/>
      <c r="D186" s="72"/>
      <c r="E186" s="72">
        <f>Risk_Assessment!N33</f>
        <v>0</v>
      </c>
      <c r="F186" s="51" t="str">
        <f t="shared" si="6"/>
        <v>TBC182</v>
      </c>
      <c r="G186" s="51">
        <f t="shared" si="5"/>
        <v>182</v>
      </c>
    </row>
    <row r="187" spans="1:7" ht="30" hidden="1" x14ac:dyDescent="0.25">
      <c r="A187" s="72" t="str">
        <f>IF(ISERROR(VLOOKUP($F187,Risk_Assessment!$A:$N,7,FALSE)),"",VLOOKUP($F187,Risk_Assessment!$A:$N,7,FALSE))</f>
        <v/>
      </c>
      <c r="B187" s="72" t="str">
        <f>IF(ISERROR(VLOOKUP($F187,Risk_Assessment!$A:$N,8,FALSE)),"",VLOOKUP($F187,Risk_Assessment!$A:$N,8,FALSE))</f>
        <v/>
      </c>
      <c r="C187" s="72"/>
      <c r="D187" s="72"/>
      <c r="E187" s="72">
        <f>Risk_Assessment!N37</f>
        <v>0</v>
      </c>
      <c r="F187" s="51" t="str">
        <f t="shared" si="6"/>
        <v>TBC183</v>
      </c>
      <c r="G187" s="51">
        <f t="shared" si="5"/>
        <v>183</v>
      </c>
    </row>
    <row r="188" spans="1:7" ht="30" hidden="1" x14ac:dyDescent="0.25">
      <c r="A188" s="72" t="str">
        <f>IF(ISERROR(VLOOKUP($F188,Risk_Assessment!$A:$N,7,FALSE)),"",VLOOKUP($F188,Risk_Assessment!$A:$N,7,FALSE))</f>
        <v/>
      </c>
      <c r="B188" s="72" t="str">
        <f>IF(ISERROR(VLOOKUP($F188,Risk_Assessment!$A:$N,8,FALSE)),"",VLOOKUP($F188,Risk_Assessment!$A:$N,8,FALSE))</f>
        <v/>
      </c>
      <c r="C188" s="72"/>
      <c r="D188" s="72"/>
      <c r="E188" s="72">
        <f>Risk_Assessment!N35</f>
        <v>0</v>
      </c>
      <c r="F188" s="51" t="str">
        <f t="shared" si="6"/>
        <v>TBC184</v>
      </c>
      <c r="G188" s="51">
        <f t="shared" si="5"/>
        <v>184</v>
      </c>
    </row>
    <row r="189" spans="1:7" ht="30" hidden="1" x14ac:dyDescent="0.25">
      <c r="A189" s="72" t="str">
        <f>IF(ISERROR(VLOOKUP($F189,Risk_Assessment!$A:$N,7,FALSE)),"",VLOOKUP($F189,Risk_Assessment!$A:$N,7,FALSE))</f>
        <v/>
      </c>
      <c r="B189" s="72" t="str">
        <f>IF(ISERROR(VLOOKUP($F189,Risk_Assessment!$A:$N,8,FALSE)),"",VLOOKUP($F189,Risk_Assessment!$A:$N,8,FALSE))</f>
        <v/>
      </c>
      <c r="C189" s="72"/>
      <c r="D189" s="72"/>
      <c r="E189" s="72">
        <f>Risk_Assessment!N36</f>
        <v>0</v>
      </c>
      <c r="F189" s="51" t="str">
        <f t="shared" si="6"/>
        <v>TBC185</v>
      </c>
      <c r="G189" s="51">
        <f t="shared" si="5"/>
        <v>185</v>
      </c>
    </row>
    <row r="190" spans="1:7" ht="45" hidden="1" x14ac:dyDescent="0.25">
      <c r="A190" s="72" t="str">
        <f>IF(ISERROR(VLOOKUP($F190,Risk_Assessment!$A:$N,7,FALSE)),"",VLOOKUP($F190,Risk_Assessment!$A:$N,7,FALSE))</f>
        <v/>
      </c>
      <c r="B190" s="72" t="str">
        <f>IF(ISERROR(VLOOKUP($F190,Risk_Assessment!$A:$N,8,FALSE)),"",VLOOKUP($F190,Risk_Assessment!$A:$N,8,FALSE))</f>
        <v/>
      </c>
      <c r="C190" s="72"/>
      <c r="D190" s="72"/>
      <c r="E190" s="72">
        <f>Risk_Assessment!N40</f>
        <v>0</v>
      </c>
      <c r="F190" s="51" t="str">
        <f t="shared" si="6"/>
        <v>TBC186</v>
      </c>
      <c r="G190" s="51">
        <f t="shared" si="5"/>
        <v>186</v>
      </c>
    </row>
    <row r="191" spans="1:7" ht="30" hidden="1" x14ac:dyDescent="0.25">
      <c r="A191" s="72" t="str">
        <f>IF(ISERROR(VLOOKUP($F191,Risk_Assessment!$A:$N,7,FALSE)),"",VLOOKUP($F191,Risk_Assessment!$A:$N,7,FALSE))</f>
        <v/>
      </c>
      <c r="B191" s="72" t="str">
        <f>IF(ISERROR(VLOOKUP($F191,Risk_Assessment!$A:$N,8,FALSE)),"",VLOOKUP($F191,Risk_Assessment!$A:$N,8,FALSE))</f>
        <v/>
      </c>
      <c r="C191" s="72"/>
      <c r="D191" s="72"/>
      <c r="E191" s="72">
        <f>Risk_Assessment!N38</f>
        <v>0</v>
      </c>
      <c r="F191" s="51" t="str">
        <f t="shared" si="6"/>
        <v>TBC187</v>
      </c>
      <c r="G191" s="51">
        <f t="shared" si="5"/>
        <v>187</v>
      </c>
    </row>
    <row r="192" spans="1:7" ht="30" hidden="1" x14ac:dyDescent="0.25">
      <c r="A192" s="72" t="str">
        <f>IF(ISERROR(VLOOKUP($F192,Risk_Assessment!$A:$N,7,FALSE)),"",VLOOKUP($F192,Risk_Assessment!$A:$N,7,FALSE))</f>
        <v/>
      </c>
      <c r="B192" s="72" t="str">
        <f>IF(ISERROR(VLOOKUP($F192,Risk_Assessment!$A:$N,8,FALSE)),"",VLOOKUP($F192,Risk_Assessment!$A:$N,8,FALSE))</f>
        <v/>
      </c>
      <c r="C192" s="72"/>
      <c r="D192" s="72"/>
      <c r="E192" s="72">
        <f>Risk_Assessment!N39</f>
        <v>0</v>
      </c>
      <c r="F192" s="51" t="str">
        <f t="shared" si="6"/>
        <v>TBC188</v>
      </c>
      <c r="G192" s="51">
        <f t="shared" si="5"/>
        <v>188</v>
      </c>
    </row>
    <row r="193" spans="1:7" ht="30" hidden="1" x14ac:dyDescent="0.25">
      <c r="A193" s="72" t="str">
        <f>IF(ISERROR(VLOOKUP($F193,Risk_Assessment!$A:$N,7,FALSE)),"",VLOOKUP($F193,Risk_Assessment!$A:$N,7,FALSE))</f>
        <v/>
      </c>
      <c r="B193" s="72" t="str">
        <f>IF(ISERROR(VLOOKUP($F193,Risk_Assessment!$A:$N,8,FALSE)),"",VLOOKUP($F193,Risk_Assessment!$A:$N,8,FALSE))</f>
        <v/>
      </c>
      <c r="C193" s="72"/>
      <c r="D193" s="72"/>
      <c r="E193" s="72">
        <f>Risk_Assessment!N43</f>
        <v>0</v>
      </c>
      <c r="F193" s="51" t="str">
        <f t="shared" si="6"/>
        <v>TBC189</v>
      </c>
      <c r="G193" s="51">
        <f t="shared" si="5"/>
        <v>189</v>
      </c>
    </row>
    <row r="194" spans="1:7" ht="45" hidden="1" x14ac:dyDescent="0.25">
      <c r="A194" s="72" t="str">
        <f>IF(ISERROR(VLOOKUP($F194,Risk_Assessment!$A:$N,7,FALSE)),"",VLOOKUP($F194,Risk_Assessment!$A:$N,7,FALSE))</f>
        <v/>
      </c>
      <c r="B194" s="72" t="str">
        <f>IF(ISERROR(VLOOKUP($F194,Risk_Assessment!$A:$N,8,FALSE)),"",VLOOKUP($F194,Risk_Assessment!$A:$N,8,FALSE))</f>
        <v/>
      </c>
      <c r="C194" s="72"/>
      <c r="D194" s="72"/>
      <c r="E194" s="72">
        <f>Risk_Assessment!N41</f>
        <v>0</v>
      </c>
      <c r="F194" s="51" t="str">
        <f t="shared" si="6"/>
        <v>TBC190</v>
      </c>
      <c r="G194" s="51">
        <f t="shared" si="5"/>
        <v>190</v>
      </c>
    </row>
    <row r="195" spans="1:7" ht="30" hidden="1" x14ac:dyDescent="0.25">
      <c r="A195" s="72" t="str">
        <f>IF(ISERROR(VLOOKUP($F195,Risk_Assessment!$A:$N,7,FALSE)),"",VLOOKUP($F195,Risk_Assessment!$A:$N,7,FALSE))</f>
        <v/>
      </c>
      <c r="B195" s="72" t="str">
        <f>IF(ISERROR(VLOOKUP($F195,Risk_Assessment!$A:$N,8,FALSE)),"",VLOOKUP($F195,Risk_Assessment!$A:$N,8,FALSE))</f>
        <v/>
      </c>
      <c r="C195" s="72"/>
      <c r="D195" s="72"/>
      <c r="E195" s="72">
        <f>Risk_Assessment!N42</f>
        <v>0</v>
      </c>
      <c r="F195" s="51" t="str">
        <f t="shared" si="6"/>
        <v>TBC191</v>
      </c>
      <c r="G195" s="51">
        <f t="shared" si="5"/>
        <v>191</v>
      </c>
    </row>
    <row r="196" spans="1:7" ht="30" hidden="1" x14ac:dyDescent="0.25">
      <c r="A196" s="72" t="str">
        <f>IF(ISERROR(VLOOKUP($F196,Risk_Assessment!$A:$N,7,FALSE)),"",VLOOKUP($F196,Risk_Assessment!$A:$N,7,FALSE))</f>
        <v/>
      </c>
      <c r="B196" s="72" t="str">
        <f>IF(ISERROR(VLOOKUP($F196,Risk_Assessment!$A:$N,8,FALSE)),"",VLOOKUP($F196,Risk_Assessment!$A:$N,8,FALSE))</f>
        <v/>
      </c>
      <c r="C196" s="72"/>
      <c r="D196" s="72"/>
      <c r="E196" s="72">
        <f>Risk_Assessment!N46</f>
        <v>0</v>
      </c>
      <c r="F196" s="51" t="str">
        <f t="shared" si="6"/>
        <v>TBC192</v>
      </c>
      <c r="G196" s="51">
        <f t="shared" si="5"/>
        <v>192</v>
      </c>
    </row>
    <row r="197" spans="1:7" ht="30" hidden="1" x14ac:dyDescent="0.25">
      <c r="A197" s="72" t="str">
        <f>IF(ISERROR(VLOOKUP($F197,Risk_Assessment!$A:$N,7,FALSE)),"",VLOOKUP($F197,Risk_Assessment!$A:$N,7,FALSE))</f>
        <v/>
      </c>
      <c r="B197" s="72" t="str">
        <f>IF(ISERROR(VLOOKUP($F197,Risk_Assessment!$A:$N,8,FALSE)),"",VLOOKUP($F197,Risk_Assessment!$A:$N,8,FALSE))</f>
        <v/>
      </c>
      <c r="C197" s="72"/>
      <c r="D197" s="72"/>
      <c r="E197" s="72">
        <f>Risk_Assessment!N44</f>
        <v>0</v>
      </c>
      <c r="F197" s="51" t="str">
        <f t="shared" si="6"/>
        <v>TBC193</v>
      </c>
      <c r="G197" s="51">
        <f t="shared" si="5"/>
        <v>193</v>
      </c>
    </row>
    <row r="198" spans="1:7" ht="30" hidden="1" x14ac:dyDescent="0.25">
      <c r="A198" s="72" t="str">
        <f>IF(ISERROR(VLOOKUP($F198,Risk_Assessment!$A:$N,7,FALSE)),"",VLOOKUP($F198,Risk_Assessment!$A:$N,7,FALSE))</f>
        <v/>
      </c>
      <c r="B198" s="72" t="str">
        <f>IF(ISERROR(VLOOKUP($F198,Risk_Assessment!$A:$N,8,FALSE)),"",VLOOKUP($F198,Risk_Assessment!$A:$N,8,FALSE))</f>
        <v/>
      </c>
      <c r="C198" s="72"/>
      <c r="D198" s="72"/>
      <c r="E198" s="72">
        <f>Risk_Assessment!N45</f>
        <v>0</v>
      </c>
      <c r="F198" s="51" t="str">
        <f t="shared" si="6"/>
        <v>TBC194</v>
      </c>
      <c r="G198" s="51">
        <f t="shared" si="5"/>
        <v>194</v>
      </c>
    </row>
    <row r="199" spans="1:7" ht="30" hidden="1" x14ac:dyDescent="0.25">
      <c r="A199" s="72" t="str">
        <f>IF(ISERROR(VLOOKUP($F199,Risk_Assessment!$A:$N,7,FALSE)),"",VLOOKUP($F199,Risk_Assessment!$A:$N,7,FALSE))</f>
        <v/>
      </c>
      <c r="B199" s="72" t="str">
        <f>IF(ISERROR(VLOOKUP($F199,Risk_Assessment!$A:$N,8,FALSE)),"",VLOOKUP($F199,Risk_Assessment!$A:$N,8,FALSE))</f>
        <v/>
      </c>
      <c r="C199" s="72"/>
      <c r="D199" s="72"/>
      <c r="E199" s="72">
        <f>Risk_Assessment!N49</f>
        <v>0</v>
      </c>
      <c r="F199" s="51" t="str">
        <f t="shared" si="6"/>
        <v>TBC195</v>
      </c>
      <c r="G199" s="51">
        <f t="shared" ref="G199:G212" si="7">G198+1</f>
        <v>195</v>
      </c>
    </row>
    <row r="200" spans="1:7" ht="30" hidden="1" x14ac:dyDescent="0.25">
      <c r="A200" s="72" t="str">
        <f>IF(ISERROR(VLOOKUP($F200,Risk_Assessment!$A:$N,7,FALSE)),"",VLOOKUP($F200,Risk_Assessment!$A:$N,7,FALSE))</f>
        <v/>
      </c>
      <c r="B200" s="72" t="str">
        <f>IF(ISERROR(VLOOKUP($F200,Risk_Assessment!$A:$N,8,FALSE)),"",VLOOKUP($F200,Risk_Assessment!$A:$N,8,FALSE))</f>
        <v/>
      </c>
      <c r="C200" s="72"/>
      <c r="D200" s="72"/>
      <c r="E200" s="72">
        <f>Risk_Assessment!N47</f>
        <v>0</v>
      </c>
      <c r="F200" s="51" t="str">
        <f t="shared" si="6"/>
        <v>TBC196</v>
      </c>
      <c r="G200" s="51">
        <f t="shared" si="7"/>
        <v>196</v>
      </c>
    </row>
    <row r="201" spans="1:7" ht="30" hidden="1" x14ac:dyDescent="0.25">
      <c r="A201" s="72" t="str">
        <f>IF(ISERROR(VLOOKUP($F201,Risk_Assessment!$A:$N,7,FALSE)),"",VLOOKUP($F201,Risk_Assessment!$A:$N,7,FALSE))</f>
        <v/>
      </c>
      <c r="B201" s="72" t="str">
        <f>IF(ISERROR(VLOOKUP($F201,Risk_Assessment!$A:$N,8,FALSE)),"",VLOOKUP($F201,Risk_Assessment!$A:$N,8,FALSE))</f>
        <v/>
      </c>
      <c r="C201" s="72"/>
      <c r="D201" s="72"/>
      <c r="E201" s="72">
        <f>Risk_Assessment!N48</f>
        <v>0</v>
      </c>
      <c r="F201" s="51" t="str">
        <f t="shared" si="6"/>
        <v>TBC197</v>
      </c>
      <c r="G201" s="51">
        <f t="shared" si="7"/>
        <v>197</v>
      </c>
    </row>
    <row r="202" spans="1:7" ht="30" hidden="1" x14ac:dyDescent="0.25">
      <c r="A202" s="72" t="str">
        <f>IF(ISERROR(VLOOKUP($F202,Risk_Assessment!$A:$N,7,FALSE)),"",VLOOKUP($F202,Risk_Assessment!$A:$N,7,FALSE))</f>
        <v/>
      </c>
      <c r="B202" s="72" t="str">
        <f>IF(ISERROR(VLOOKUP($F202,Risk_Assessment!$A:$N,8,FALSE)),"",VLOOKUP($F202,Risk_Assessment!$A:$N,8,FALSE))</f>
        <v/>
      </c>
      <c r="C202" s="72"/>
      <c r="D202" s="72"/>
      <c r="E202" s="72">
        <f>Risk_Assessment!N52</f>
        <v>0</v>
      </c>
      <c r="F202" s="51" t="str">
        <f t="shared" si="6"/>
        <v>TBC198</v>
      </c>
      <c r="G202" s="51">
        <f t="shared" si="7"/>
        <v>198</v>
      </c>
    </row>
    <row r="203" spans="1:7" ht="30" hidden="1" x14ac:dyDescent="0.25">
      <c r="A203" s="72" t="str">
        <f>IF(ISERROR(VLOOKUP($F203,Risk_Assessment!$A:$N,7,FALSE)),"",VLOOKUP($F203,Risk_Assessment!$A:$N,7,FALSE))</f>
        <v/>
      </c>
      <c r="B203" s="72" t="str">
        <f>IF(ISERROR(VLOOKUP($F203,Risk_Assessment!$A:$N,8,FALSE)),"",VLOOKUP($F203,Risk_Assessment!$A:$N,8,FALSE))</f>
        <v/>
      </c>
      <c r="C203" s="72"/>
      <c r="D203" s="72"/>
      <c r="E203" s="72">
        <f>Risk_Assessment!N50</f>
        <v>0</v>
      </c>
      <c r="F203" s="51" t="str">
        <f t="shared" si="6"/>
        <v>TBC199</v>
      </c>
      <c r="G203" s="51">
        <f t="shared" si="7"/>
        <v>199</v>
      </c>
    </row>
    <row r="204" spans="1:7" ht="30" hidden="1" x14ac:dyDescent="0.25">
      <c r="A204" s="72" t="str">
        <f>IF(ISERROR(VLOOKUP($F204,Risk_Assessment!$A:$N,7,FALSE)),"",VLOOKUP($F204,Risk_Assessment!$A:$N,7,FALSE))</f>
        <v/>
      </c>
      <c r="B204" s="72" t="str">
        <f>IF(ISERROR(VLOOKUP($F204,Risk_Assessment!$A:$N,8,FALSE)),"",VLOOKUP($F204,Risk_Assessment!$A:$N,8,FALSE))</f>
        <v/>
      </c>
      <c r="C204" s="72"/>
      <c r="D204" s="72"/>
      <c r="E204" s="72">
        <f>Risk_Assessment!N51</f>
        <v>0</v>
      </c>
      <c r="F204" s="51" t="str">
        <f t="shared" si="6"/>
        <v>TBC200</v>
      </c>
      <c r="G204" s="51">
        <f t="shared" si="7"/>
        <v>200</v>
      </c>
    </row>
    <row r="205" spans="1:7" ht="30" hidden="1" x14ac:dyDescent="0.25">
      <c r="A205" s="72" t="str">
        <f>IF(ISERROR(VLOOKUP($F205,Risk_Assessment!$A:$N,7,FALSE)),"",VLOOKUP($F205,Risk_Assessment!$A:$N,7,FALSE))</f>
        <v/>
      </c>
      <c r="B205" s="72" t="str">
        <f>IF(ISERROR(VLOOKUP($F205,Risk_Assessment!$A:$N,8,FALSE)),"",VLOOKUP($F205,Risk_Assessment!$A:$N,8,FALSE))</f>
        <v/>
      </c>
      <c r="C205" s="72"/>
      <c r="D205" s="72"/>
      <c r="E205" s="72">
        <f>Risk_Assessment!N55</f>
        <v>0</v>
      </c>
      <c r="F205" s="51" t="str">
        <f t="shared" si="6"/>
        <v>TBC201</v>
      </c>
      <c r="G205" s="51">
        <f t="shared" si="7"/>
        <v>201</v>
      </c>
    </row>
    <row r="206" spans="1:7" ht="30" hidden="1" x14ac:dyDescent="0.25">
      <c r="A206" s="72" t="str">
        <f>IF(ISERROR(VLOOKUP($F206,Risk_Assessment!$A:$N,7,FALSE)),"",VLOOKUP($F206,Risk_Assessment!$A:$N,7,FALSE))</f>
        <v/>
      </c>
      <c r="B206" s="72" t="str">
        <f>IF(ISERROR(VLOOKUP($F206,Risk_Assessment!$A:$N,8,FALSE)),"",VLOOKUP($F206,Risk_Assessment!$A:$N,8,FALSE))</f>
        <v/>
      </c>
      <c r="C206" s="72"/>
      <c r="D206" s="72"/>
      <c r="E206" s="72">
        <f>Risk_Assessment!N53</f>
        <v>0</v>
      </c>
      <c r="F206" s="51" t="str">
        <f t="shared" si="6"/>
        <v>TBC202</v>
      </c>
      <c r="G206" s="51">
        <f t="shared" si="7"/>
        <v>202</v>
      </c>
    </row>
    <row r="207" spans="1:7" ht="30" hidden="1" x14ac:dyDescent="0.25">
      <c r="A207" s="72" t="str">
        <f>IF(ISERROR(VLOOKUP($F207,Risk_Assessment!$A:$N,7,FALSE)),"",VLOOKUP($F207,Risk_Assessment!$A:$N,7,FALSE))</f>
        <v/>
      </c>
      <c r="B207" s="72" t="str">
        <f>IF(ISERROR(VLOOKUP($F207,Risk_Assessment!$A:$N,8,FALSE)),"",VLOOKUP($F207,Risk_Assessment!$A:$N,8,FALSE))</f>
        <v/>
      </c>
      <c r="C207" s="72"/>
      <c r="D207" s="72"/>
      <c r="E207" s="72">
        <f>Risk_Assessment!N54</f>
        <v>0</v>
      </c>
      <c r="F207" s="51" t="str">
        <f t="shared" si="6"/>
        <v>TBC203</v>
      </c>
      <c r="G207" s="51">
        <f t="shared" si="7"/>
        <v>203</v>
      </c>
    </row>
    <row r="208" spans="1:7" ht="60" hidden="1" x14ac:dyDescent="0.25">
      <c r="A208" s="72" t="str">
        <f>IF(ISERROR(VLOOKUP($F208,Risk_Assessment!$A:$N,7,FALSE)),"",VLOOKUP($F208,Risk_Assessment!$A:$N,7,FALSE))</f>
        <v/>
      </c>
      <c r="B208" s="72" t="str">
        <f>IF(ISERROR(VLOOKUP($F208,Risk_Assessment!$A:$N,8,FALSE)),"",VLOOKUP($F208,Risk_Assessment!$A:$N,8,FALSE))</f>
        <v/>
      </c>
      <c r="C208" s="72"/>
      <c r="D208" s="72"/>
      <c r="E208" s="72">
        <f>Risk_Assessment!N58</f>
        <v>0</v>
      </c>
      <c r="F208" s="51" t="str">
        <f t="shared" si="6"/>
        <v>TBC204</v>
      </c>
      <c r="G208" s="51">
        <f t="shared" si="7"/>
        <v>204</v>
      </c>
    </row>
    <row r="209" spans="1:7" ht="60" hidden="1" x14ac:dyDescent="0.25">
      <c r="A209" s="72" t="str">
        <f>IF(ISERROR(VLOOKUP($F209,Risk_Assessment!$A:$N,7,FALSE)),"",VLOOKUP($F209,Risk_Assessment!$A:$N,7,FALSE))</f>
        <v/>
      </c>
      <c r="B209" s="72" t="str">
        <f>IF(ISERROR(VLOOKUP($F209,Risk_Assessment!$A:$N,8,FALSE)),"",VLOOKUP($F209,Risk_Assessment!$A:$N,8,FALSE))</f>
        <v/>
      </c>
      <c r="C209" s="72"/>
      <c r="D209" s="72"/>
      <c r="E209" s="72">
        <f>Risk_Assessment!N56</f>
        <v>0</v>
      </c>
      <c r="F209" s="51" t="str">
        <f t="shared" si="6"/>
        <v>TBC205</v>
      </c>
      <c r="G209" s="51">
        <f t="shared" si="7"/>
        <v>205</v>
      </c>
    </row>
    <row r="210" spans="1:7" ht="30" hidden="1" x14ac:dyDescent="0.25">
      <c r="A210" s="72" t="str">
        <f>IF(ISERROR(VLOOKUP($F210,Risk_Assessment!$A:$N,7,FALSE)),"",VLOOKUP($F210,Risk_Assessment!$A:$N,7,FALSE))</f>
        <v/>
      </c>
      <c r="B210" s="72" t="str">
        <f>IF(ISERROR(VLOOKUP($F210,Risk_Assessment!$A:$N,8,FALSE)),"",VLOOKUP($F210,Risk_Assessment!$A:$N,8,FALSE))</f>
        <v/>
      </c>
      <c r="C210" s="72"/>
      <c r="D210" s="72"/>
      <c r="E210" s="72">
        <f>Risk_Assessment!N57</f>
        <v>0</v>
      </c>
      <c r="F210" s="51" t="str">
        <f t="shared" si="6"/>
        <v>TBC206</v>
      </c>
      <c r="G210" s="51">
        <f t="shared" si="7"/>
        <v>206</v>
      </c>
    </row>
    <row r="211" spans="1:7" ht="45" hidden="1" x14ac:dyDescent="0.25">
      <c r="A211" s="72" t="str">
        <f>IF(ISERROR(VLOOKUP($F211,Risk_Assessment!$A:$N,7,FALSE)),"",VLOOKUP($F211,Risk_Assessment!$A:$N,7,FALSE))</f>
        <v/>
      </c>
      <c r="B211" s="72" t="str">
        <f>IF(ISERROR(VLOOKUP($F211,Risk_Assessment!$A:$N,8,FALSE)),"",VLOOKUP($F211,Risk_Assessment!$A:$N,8,FALSE))</f>
        <v/>
      </c>
      <c r="C211" s="72"/>
      <c r="D211" s="72"/>
      <c r="E211" s="72">
        <f>Risk_Assessment!N61</f>
        <v>0</v>
      </c>
      <c r="F211" s="51" t="str">
        <f t="shared" si="6"/>
        <v>TBC207</v>
      </c>
      <c r="G211" s="51">
        <f t="shared" si="7"/>
        <v>207</v>
      </c>
    </row>
    <row r="212" spans="1:7" ht="30" hidden="1" x14ac:dyDescent="0.25">
      <c r="A212" s="72" t="str">
        <f>IF(ISERROR(VLOOKUP($F212,Risk_Assessment!$A:$N,7,FALSE)),"",VLOOKUP($F212,Risk_Assessment!$A:$N,7,FALSE))</f>
        <v/>
      </c>
      <c r="B212" s="72" t="str">
        <f>IF(ISERROR(VLOOKUP($F212,Risk_Assessment!$A:$N,8,FALSE)),"",VLOOKUP($F212,Risk_Assessment!$A:$N,8,FALSE))</f>
        <v/>
      </c>
      <c r="C212" s="72"/>
      <c r="D212" s="72"/>
      <c r="E212" s="72">
        <f>Risk_Assessment!N59</f>
        <v>0</v>
      </c>
      <c r="F212" s="51" t="str">
        <f t="shared" si="6"/>
        <v>TBC208</v>
      </c>
      <c r="G212" s="51">
        <f t="shared" si="7"/>
        <v>208</v>
      </c>
    </row>
  </sheetData>
  <sheetProtection algorithmName="SHA-512" hashValue="2xcPsW0pL9lO2+Yc8n8462B1og0heLNL1nNfSEYN2VxtDfJggQ5fOu48XEk/W5BK3Y71PiYCW5sQKsQSjzl+KA==" saltValue="zroEAP+Km4UwOZNBOuqvsQ==" spinCount="100000" sheet="1" objects="1" scenarios="1" formatRows="0" selectLockedCells="1"/>
  <mergeCells count="3">
    <mergeCell ref="A1:E1"/>
    <mergeCell ref="B2:E2"/>
    <mergeCell ref="A3:E3"/>
  </mergeCells>
  <conditionalFormatting sqref="A5:E212">
    <cfRule type="cellIs" dxfId="130" priority="6" operator="equal">
      <formula>FALSE</formula>
    </cfRule>
  </conditionalFormatting>
  <conditionalFormatting sqref="E5:E212">
    <cfRule type="cellIs" dxfId="129" priority="1" operator="equal">
      <formula>0</formula>
    </cfRule>
  </conditionalFormatting>
  <pageMargins left="0.70866141732283472" right="0.70866141732283472" top="0.74803149606299213" bottom="0.74803149606299213" header="0.31496062992125984" footer="0.31496062992125984"/>
  <pageSetup paperSize="9" scale="72" fitToHeight="0" orientation="portrait" r:id="rId1"/>
  <headerFooter>
    <oddFooter>&amp;CDWI - Private Water Risk Assessment tool V2.0 Unanswered Questions - Site copy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47"/>
  <sheetViews>
    <sheetView zoomScaleNormal="100" workbookViewId="0">
      <selection activeCell="C19" sqref="C19"/>
    </sheetView>
  </sheetViews>
  <sheetFormatPr defaultColWidth="0" defaultRowHeight="31.5" customHeight="1" zeroHeight="1" x14ac:dyDescent="0.25"/>
  <cols>
    <col min="1" max="1" width="15" style="10" customWidth="1"/>
    <col min="2" max="2" width="8.85546875" style="10" customWidth="1"/>
    <col min="3" max="3" width="88" style="10" customWidth="1"/>
    <col min="4" max="4" width="10.28515625" style="10" bestFit="1" customWidth="1"/>
    <col min="5" max="5" width="8.28515625" style="10" bestFit="1" customWidth="1"/>
    <col min="6" max="16384" width="9.140625" style="10" hidden="1"/>
  </cols>
  <sheetData>
    <row r="1" spans="1:10" ht="40.5" customHeight="1" x14ac:dyDescent="0.4">
      <c r="A1" s="225" t="s">
        <v>753</v>
      </c>
      <c r="B1" s="225"/>
      <c r="C1" s="225"/>
      <c r="D1" s="225"/>
      <c r="E1" s="225"/>
    </row>
    <row r="2" spans="1:10" ht="18.75" x14ac:dyDescent="0.25">
      <c r="A2" s="102" t="s">
        <v>220</v>
      </c>
      <c r="B2" s="31" t="s">
        <v>158</v>
      </c>
      <c r="C2" s="103" t="str">
        <f>Supply_Details!B7</f>
        <v xml:space="preserve">Local Authority:      Supply Reference: </v>
      </c>
      <c r="D2" s="104"/>
      <c r="E2" s="105"/>
      <c r="I2" s="35" t="s">
        <v>179</v>
      </c>
      <c r="J2" s="35" t="s">
        <v>578</v>
      </c>
    </row>
    <row r="3" spans="1:10" ht="15" x14ac:dyDescent="0.25">
      <c r="A3" s="226" t="str">
        <f>VLOOKUP(B2,I2:J6,2,FALSE)</f>
        <v>To Be confirmed</v>
      </c>
      <c r="B3" s="226"/>
      <c r="C3" s="103" t="str">
        <f>Supply_Details!C7</f>
        <v xml:space="preserve">Supply Name &amp; Address:       </v>
      </c>
      <c r="D3" s="106"/>
      <c r="E3" s="106"/>
      <c r="I3" s="35" t="s">
        <v>180</v>
      </c>
      <c r="J3" s="35" t="s">
        <v>577</v>
      </c>
    </row>
    <row r="4" spans="1:10" ht="15" x14ac:dyDescent="0.25">
      <c r="A4" s="107" t="s">
        <v>26</v>
      </c>
      <c r="B4" s="108" t="s">
        <v>178</v>
      </c>
      <c r="C4" s="108" t="s">
        <v>23</v>
      </c>
      <c r="D4" s="108" t="s">
        <v>24</v>
      </c>
      <c r="E4" s="108" t="s">
        <v>25</v>
      </c>
      <c r="I4" s="35" t="s">
        <v>181</v>
      </c>
      <c r="J4" s="35" t="s">
        <v>579</v>
      </c>
    </row>
    <row r="5" spans="1:10" ht="31.5" customHeight="1" x14ac:dyDescent="0.25">
      <c r="A5" s="7" t="str">
        <f>IF(ISERROR(VLOOKUP($F5,Risk_Assessment!$A:$N,13,FALSE)),"",VLOOKUP($F5,Risk_Assessment!$A:$N,13,FALSE))</f>
        <v>TBC</v>
      </c>
      <c r="B5" s="7" t="str">
        <f>IF(ISERROR(VLOOKUP($F5,Risk_Assessment!$A:$N,7,FALSE)),"",VLOOKUP($F5,Risk_Assessment!$A:$N,7,FALSE))</f>
        <v>A0</v>
      </c>
      <c r="C5" s="7" t="str">
        <f>IF(ISERROR(VLOOKUP($F5,Risk_Assessment!$A:$N,8,FALSE)),"",VLOOKUP($F5,Risk_Assessment!$A:$N,8,FALSE))</f>
        <v>Have there been any changes since risk assessment last carried out?</v>
      </c>
      <c r="D5" s="7">
        <f>IF(ISERROR(VLOOKUP($F5,Risk_Assessment!$A:$N,11,FALSE)),"",VLOOKUP($F5,Risk_Assessment!$A:$N,11,FALSE))</f>
        <v>5</v>
      </c>
      <c r="E5" s="7">
        <f>IF(ISERROR(VLOOKUP($F5,Risk_Assessment!$A:$N,12,FALSE)),"",VLOOKUP($F5,Risk_Assessment!$A:$N,12,FALSE))</f>
        <v>0</v>
      </c>
      <c r="F5" s="10" t="str">
        <f t="shared" ref="F5:F36" si="0">CONCATENATE($B$2,G5)</f>
        <v>TBC1</v>
      </c>
      <c r="G5" s="10">
        <f>G4+1</f>
        <v>1</v>
      </c>
      <c r="I5" s="35" t="s">
        <v>182</v>
      </c>
      <c r="J5" s="35" t="s">
        <v>580</v>
      </c>
    </row>
    <row r="6" spans="1:10" ht="31.5" customHeight="1" x14ac:dyDescent="0.25">
      <c r="A6" s="7" t="str">
        <f>IF(ISERROR(VLOOKUP($F6,Risk_Assessment!$A:$N,13,FALSE)),"",VLOOKUP($F6,Risk_Assessment!$A:$N,13,FALSE))</f>
        <v>TBC</v>
      </c>
      <c r="B6" s="7" t="str">
        <f>IF(ISERROR(VLOOKUP($F6,Risk_Assessment!$A:$N,7,FALSE)),"",VLOOKUP($F6,Risk_Assessment!$A:$N,7,FALSE))</f>
        <v>A1</v>
      </c>
      <c r="C6" s="7" t="str">
        <f>IF(ISERROR(VLOOKUP($F6,Risk_Assessment!$A:$N,8,FALSE)),"",VLOOKUP($F6,Risk_Assessment!$A:$N,8,FALSE))</f>
        <v>Is there a site plan and/or schematic showing location of source, chambers, tanks, distribution network including valves, pipes, consumer premises etc.?</v>
      </c>
      <c r="D6" s="7">
        <f>IF(ISERROR(VLOOKUP($F6,Risk_Assessment!$A:$N,11,FALSE)),"",VLOOKUP($F6,Risk_Assessment!$A:$N,11,FALSE))</f>
        <v>5</v>
      </c>
      <c r="E6" s="7">
        <f>IF(ISERROR(VLOOKUP($F6,Risk_Assessment!$A:$N,12,FALSE)),"",VLOOKUP($F6,Risk_Assessment!$A:$N,12,FALSE))</f>
        <v>5</v>
      </c>
      <c r="F6" s="10" t="str">
        <f t="shared" si="0"/>
        <v>TBC2</v>
      </c>
      <c r="G6" s="10">
        <f>G5+1</f>
        <v>2</v>
      </c>
      <c r="I6" s="35" t="s">
        <v>158</v>
      </c>
      <c r="J6" s="35" t="s">
        <v>581</v>
      </c>
    </row>
    <row r="7" spans="1:10" ht="31.5" customHeight="1" x14ac:dyDescent="0.25">
      <c r="A7" s="7" t="str">
        <f>IF(ISERROR(VLOOKUP($F7,Risk_Assessment!$A:$N,13,FALSE)),"",VLOOKUP($F7,Risk_Assessment!$A:$N,13,FALSE))</f>
        <v>TBC</v>
      </c>
      <c r="B7" s="7" t="str">
        <f>IF(ISERROR(VLOOKUP($F7,Risk_Assessment!$A:$N,7,FALSE)),"",VLOOKUP($F7,Risk_Assessment!$A:$N,7,FALSE))</f>
        <v>A2</v>
      </c>
      <c r="C7" s="7" t="str">
        <f>IF(ISERROR(VLOOKUP($F7,Risk_Assessment!$A:$N,8,FALSE)),"",VLOOKUP($F7,Risk_Assessment!$A:$N,8,FALSE))</f>
        <v>Are there any procedures and/or written records for the supply (i.e. for checks, monitoring or maintenance, etc.)?</v>
      </c>
      <c r="D7" s="7">
        <f>IF(ISERROR(VLOOKUP($F7,Risk_Assessment!$A:$N,11,FALSE)),"",VLOOKUP($F7,Risk_Assessment!$A:$N,11,FALSE))</f>
        <v>5</v>
      </c>
      <c r="E7" s="7">
        <f>IF(ISERROR(VLOOKUP($F7,Risk_Assessment!$A:$N,12,FALSE)),"",VLOOKUP($F7,Risk_Assessment!$A:$N,12,FALSE))</f>
        <v>5</v>
      </c>
      <c r="F7" s="10" t="str">
        <f t="shared" si="0"/>
        <v>TBC3</v>
      </c>
      <c r="G7" s="10">
        <f t="shared" ref="G7:G16" si="1">G6+1</f>
        <v>3</v>
      </c>
    </row>
    <row r="8" spans="1:10" ht="31.5" customHeight="1" x14ac:dyDescent="0.25">
      <c r="A8" s="7" t="str">
        <f>IF(ISERROR(VLOOKUP($F8,Risk_Assessment!$A:$N,13,FALSE)),"",VLOOKUP($F8,Risk_Assessment!$A:$N,13,FALSE))</f>
        <v>TBC</v>
      </c>
      <c r="B8" s="7" t="str">
        <f>IF(ISERROR(VLOOKUP($F8,Risk_Assessment!$A:$N,7,FALSE)),"",VLOOKUP($F8,Risk_Assessment!$A:$N,7,FALSE))</f>
        <v>A3</v>
      </c>
      <c r="C8" s="7" t="str">
        <f>IF(ISERROR(VLOOKUP($F8,Risk_Assessment!$A:$N,8,FALSE)),"",VLOOKUP($F8,Risk_Assessment!$A:$N,8,FALSE))</f>
        <v>Are there any manufacturers' instructions for the equipment on the supply?</v>
      </c>
      <c r="D8" s="7">
        <f>IF(ISERROR(VLOOKUP($F8,Risk_Assessment!$A:$N,11,FALSE)),"",VLOOKUP($F8,Risk_Assessment!$A:$N,11,FALSE))</f>
        <v>5</v>
      </c>
      <c r="E8" s="7">
        <f>IF(ISERROR(VLOOKUP($F8,Risk_Assessment!$A:$N,12,FALSE)),"",VLOOKUP($F8,Risk_Assessment!$A:$N,12,FALSE))</f>
        <v>5</v>
      </c>
      <c r="F8" s="10" t="str">
        <f t="shared" si="0"/>
        <v>TBC4</v>
      </c>
      <c r="G8" s="10">
        <f t="shared" si="1"/>
        <v>4</v>
      </c>
    </row>
    <row r="9" spans="1:10" ht="31.5" customHeight="1" x14ac:dyDescent="0.25">
      <c r="A9" s="7" t="str">
        <f>IF(ISERROR(VLOOKUP($F9,Risk_Assessment!$A:$N,13,FALSE)),"",VLOOKUP($F9,Risk_Assessment!$A:$N,13,FALSE))</f>
        <v>TBC</v>
      </c>
      <c r="B9" s="7" t="str">
        <f>IF(ISERROR(VLOOKUP($F9,Risk_Assessment!$A:$N,7,FALSE)),"",VLOOKUP($F9,Risk_Assessment!$A:$N,7,FALSE))</f>
        <v>A4</v>
      </c>
      <c r="C9" s="7" t="str">
        <f>IF(ISERROR(VLOOKUP($F9,Risk_Assessment!$A:$N,8,FALSE)),"",VLOOKUP($F9,Risk_Assessment!$A:$N,8,FALSE))</f>
        <v xml:space="preserve">Is there an emergency plan for the provision of an alternative water supply? </v>
      </c>
      <c r="D9" s="7">
        <f>IF(ISERROR(VLOOKUP($F9,Risk_Assessment!$A:$N,11,FALSE)),"",VLOOKUP($F9,Risk_Assessment!$A:$N,11,FALSE))</f>
        <v>5</v>
      </c>
      <c r="E9" s="7">
        <f>IF(ISERROR(VLOOKUP($F9,Risk_Assessment!$A:$N,12,FALSE)),"",VLOOKUP($F9,Risk_Assessment!$A:$N,12,FALSE))</f>
        <v>5</v>
      </c>
      <c r="F9" s="10" t="str">
        <f t="shared" si="0"/>
        <v>TBC5</v>
      </c>
      <c r="G9" s="10">
        <f t="shared" si="1"/>
        <v>5</v>
      </c>
    </row>
    <row r="10" spans="1:10" ht="31.5" customHeight="1" x14ac:dyDescent="0.25">
      <c r="A10" s="7" t="str">
        <f>IF(ISERROR(VLOOKUP($F10,Risk_Assessment!$A:$N,13,FALSE)),"",VLOOKUP($F10,Risk_Assessment!$A:$N,13,FALSE))</f>
        <v>TBC</v>
      </c>
      <c r="B10" s="7" t="str">
        <f>IF(ISERROR(VLOOKUP($F10,Risk_Assessment!$A:$N,7,FALSE)),"",VLOOKUP($F10,Risk_Assessment!$A:$N,7,FALSE))</f>
        <v>A5</v>
      </c>
      <c r="C10" s="7" t="str">
        <f>IF(ISERROR(VLOOKUP($F10,Risk_Assessment!$A:$N,8,FALSE)),"",VLOOKUP($F10,Risk_Assessment!$A:$N,8,FALSE))</f>
        <v xml:space="preserve">Has the owner or operators had appropriate training for the supply? </v>
      </c>
      <c r="D10" s="7">
        <f>IF(ISERROR(VLOOKUP($F10,Risk_Assessment!$A:$N,11,FALSE)),"",VLOOKUP($F10,Risk_Assessment!$A:$N,11,FALSE))</f>
        <v>5</v>
      </c>
      <c r="E10" s="7">
        <f>IF(ISERROR(VLOOKUP($F10,Risk_Assessment!$A:$N,12,FALSE)),"",VLOOKUP($F10,Risk_Assessment!$A:$N,12,FALSE))</f>
        <v>5</v>
      </c>
      <c r="F10" s="10" t="str">
        <f t="shared" si="0"/>
        <v>TBC6</v>
      </c>
      <c r="G10" s="10">
        <f t="shared" si="1"/>
        <v>6</v>
      </c>
    </row>
    <row r="11" spans="1:10" ht="31.5" customHeight="1" x14ac:dyDescent="0.25">
      <c r="A11" s="7" t="str">
        <f>IF(ISERROR(VLOOKUP($F11,Risk_Assessment!$A:$N,13,FALSE)),"",VLOOKUP($F11,Risk_Assessment!$A:$N,13,FALSE))</f>
        <v>TBC</v>
      </c>
      <c r="B11" s="7" t="str">
        <f>IF(ISERROR(VLOOKUP($F11,Risk_Assessment!$A:$N,7,FALSE)),"",VLOOKUP($F11,Risk_Assessment!$A:$N,7,FALSE))</f>
        <v>A6</v>
      </c>
      <c r="C11" s="7" t="str">
        <f>IF(ISERROR(VLOOKUP($F11,Risk_Assessment!$A:$N,8,FALSE)),"",VLOOKUP($F11,Risk_Assessment!$A:$N,8,FALSE))</f>
        <v>Does the sampling history identify the presence of any hazards?</v>
      </c>
      <c r="D11" s="7">
        <f>IF(ISERROR(VLOOKUP($F11,Risk_Assessment!$A:$N,11,FALSE)),"",VLOOKUP($F11,Risk_Assessment!$A:$N,11,FALSE))</f>
        <v>5</v>
      </c>
      <c r="E11" s="7">
        <f>IF(ISERROR(VLOOKUP($F11,Risk_Assessment!$A:$N,12,FALSE)),"",VLOOKUP($F11,Risk_Assessment!$A:$N,12,FALSE))</f>
        <v>3</v>
      </c>
      <c r="F11" s="10" t="str">
        <f t="shared" si="0"/>
        <v>TBC7</v>
      </c>
      <c r="G11" s="10">
        <f t="shared" si="1"/>
        <v>7</v>
      </c>
    </row>
    <row r="12" spans="1:10" ht="31.5" customHeight="1" x14ac:dyDescent="0.25">
      <c r="A12" s="7" t="str">
        <f>IF(ISERROR(VLOOKUP($F12,Risk_Assessment!$A:$N,13,FALSE)),"",VLOOKUP($F12,Risk_Assessment!$A:$N,13,FALSE))</f>
        <v>TBC</v>
      </c>
      <c r="B12" s="7" t="str">
        <f>IF(ISERROR(VLOOKUP($F12,Risk_Assessment!$A:$N,7,FALSE)),"",VLOOKUP($F12,Risk_Assessment!$A:$N,7,FALSE))</f>
        <v>E1</v>
      </c>
      <c r="C12" s="7" t="str">
        <f>IF(ISERROR(VLOOKUP($F12,Risk_Assessment!$A:$N,8,FALSE)),"",VLOOKUP($F12,Risk_Assessment!$A:$N,8,FALSE))</f>
        <v xml:space="preserve">Is there evidence the supply main is coal tar lined?  </v>
      </c>
      <c r="D12" s="7">
        <f>IF(ISERROR(VLOOKUP($F12,Risk_Assessment!$A:$N,11,FALSE)),"",VLOOKUP($F12,Risk_Assessment!$A:$N,11,FALSE))</f>
        <v>0</v>
      </c>
      <c r="E12" s="7">
        <f>IF(ISERROR(VLOOKUP($F12,Risk_Assessment!$A:$N,12,FALSE)),"",VLOOKUP($F12,Risk_Assessment!$A:$N,12,FALSE))</f>
        <v>4</v>
      </c>
      <c r="F12" s="10" t="str">
        <f t="shared" si="0"/>
        <v>TBC8</v>
      </c>
      <c r="G12" s="10">
        <f t="shared" si="1"/>
        <v>8</v>
      </c>
    </row>
    <row r="13" spans="1:10" ht="31.5" customHeight="1" x14ac:dyDescent="0.25">
      <c r="A13" s="7" t="str">
        <f>IF(ISERROR(VLOOKUP($F13,Risk_Assessment!$A:$N,13,FALSE)),"",VLOOKUP($F13,Risk_Assessment!$A:$N,13,FALSE))</f>
        <v>TBC</v>
      </c>
      <c r="B13" s="7" t="str">
        <f>IF(ISERROR(VLOOKUP($F13,Risk_Assessment!$A:$N,7,FALSE)),"",VLOOKUP($F13,Risk_Assessment!$A:$N,7,FALSE))</f>
        <v>E2</v>
      </c>
      <c r="C13" s="7" t="str">
        <f>IF(ISERROR(VLOOKUP($F13,Risk_Assessment!$A:$N,8,FALSE)),"",VLOOKUP($F13,Risk_Assessment!$A:$N,8,FALSE))</f>
        <v>Are there sediments in the main?</v>
      </c>
      <c r="D13" s="7">
        <f>IF(ISERROR(VLOOKUP($F13,Risk_Assessment!$A:$N,11,FALSE)),"",VLOOKUP($F13,Risk_Assessment!$A:$N,11,FALSE))</f>
        <v>0</v>
      </c>
      <c r="E13" s="7">
        <f>IF(ISERROR(VLOOKUP($F13,Risk_Assessment!$A:$N,12,FALSE)),"",VLOOKUP($F13,Risk_Assessment!$A:$N,12,FALSE))</f>
        <v>3</v>
      </c>
      <c r="F13" s="10" t="str">
        <f t="shared" si="0"/>
        <v>TBC9</v>
      </c>
      <c r="G13" s="10">
        <f t="shared" si="1"/>
        <v>9</v>
      </c>
    </row>
    <row r="14" spans="1:10" ht="31.5" customHeight="1" x14ac:dyDescent="0.25">
      <c r="A14" s="7" t="str">
        <f>IF(ISERROR(VLOOKUP($F14,Risk_Assessment!$A:$N,13,FALSE)),"",VLOOKUP($F14,Risk_Assessment!$A:$N,13,FALSE))</f>
        <v>TBC</v>
      </c>
      <c r="B14" s="7" t="str">
        <f>IF(ISERROR(VLOOKUP($F14,Risk_Assessment!$A:$N,7,FALSE)),"",VLOOKUP($F14,Risk_Assessment!$A:$N,7,FALSE))</f>
        <v>E3</v>
      </c>
      <c r="C14" s="7" t="str">
        <f>IF(ISERROR(VLOOKUP($F14,Risk_Assessment!$A:$N,8,FALSE)),"",VLOOKUP($F14,Risk_Assessment!$A:$N,8,FALSE))</f>
        <v>Is the section of main upstream of the point of supply subject to good turnover of water (e.g. are there connections to properties nearby which would ensure the water is refreshed in the main constantly)?</v>
      </c>
      <c r="D14" s="7">
        <f>IF(ISERROR(VLOOKUP($F14,Risk_Assessment!$A:$N,11,FALSE)),"",VLOOKUP($F14,Risk_Assessment!$A:$N,11,FALSE))</f>
        <v>0</v>
      </c>
      <c r="E14" s="7">
        <f>IF(ISERROR(VLOOKUP($F14,Risk_Assessment!$A:$N,12,FALSE)),"",VLOOKUP($F14,Risk_Assessment!$A:$N,12,FALSE))</f>
        <v>3</v>
      </c>
      <c r="F14" s="10" t="str">
        <f t="shared" si="0"/>
        <v>TBC10</v>
      </c>
      <c r="G14" s="10">
        <f t="shared" si="1"/>
        <v>10</v>
      </c>
    </row>
    <row r="15" spans="1:10" ht="31.5" customHeight="1" x14ac:dyDescent="0.25">
      <c r="A15" s="7" t="str">
        <f>IF(ISERROR(VLOOKUP($F15,Risk_Assessment!$A:$N,13,FALSE)),"",VLOOKUP($F15,Risk_Assessment!$A:$N,13,FALSE))</f>
        <v>TBC</v>
      </c>
      <c r="B15" s="7" t="str">
        <f>IF(ISERROR(VLOOKUP($F15,Risk_Assessment!$A:$N,7,FALSE)),"",VLOOKUP($F15,Risk_Assessment!$A:$N,7,FALSE))</f>
        <v>E4</v>
      </c>
      <c r="C15" s="7" t="str">
        <f>IF(ISERROR(VLOOKUP($F15,Risk_Assessment!$A:$N,8,FALSE)),"",VLOOKUP($F15,Risk_Assessment!$A:$N,8,FALSE))</f>
        <v>If the area feeding the supply has had water quality related complaints in the last 12 months, have the causes been mitigated?</v>
      </c>
      <c r="D15" s="7">
        <f>IF(ISERROR(VLOOKUP($F15,Risk_Assessment!$A:$N,11,FALSE)),"",VLOOKUP($F15,Risk_Assessment!$A:$N,11,FALSE))</f>
        <v>0</v>
      </c>
      <c r="E15" s="7">
        <f>IF(ISERROR(VLOOKUP($F15,Risk_Assessment!$A:$N,12,FALSE)),"",VLOOKUP($F15,Risk_Assessment!$A:$N,12,FALSE))</f>
        <v>3</v>
      </c>
      <c r="F15" s="10" t="str">
        <f t="shared" si="0"/>
        <v>TBC11</v>
      </c>
      <c r="G15" s="10">
        <f t="shared" si="1"/>
        <v>11</v>
      </c>
    </row>
    <row r="16" spans="1:10" ht="31.5" customHeight="1" x14ac:dyDescent="0.25">
      <c r="A16" s="7" t="str">
        <f>IF(ISERROR(VLOOKUP($F16,Risk_Assessment!$A:$N,13,FALSE)),"",VLOOKUP($F16,Risk_Assessment!$A:$N,13,FALSE))</f>
        <v>TBC</v>
      </c>
      <c r="B16" s="7" t="str">
        <f>IF(ISERROR(VLOOKUP($F16,Risk_Assessment!$A:$N,7,FALSE)),"",VLOOKUP($F16,Risk_Assessment!$A:$N,7,FALSE))</f>
        <v>E5</v>
      </c>
      <c r="C16" s="7" t="str">
        <f>IF(ISERROR(VLOOKUP($F16,Risk_Assessment!$A:$N,8,FALSE)),"",VLOOKUP($F16,Risk_Assessment!$A:$N,8,FALSE))</f>
        <v>Have any chemical parameters exceeded the standard in the previous 12 months in the mains supply?</v>
      </c>
      <c r="D16" s="7">
        <f>IF(ISERROR(VLOOKUP($F16,Risk_Assessment!$A:$N,11,FALSE)),"",VLOOKUP($F16,Risk_Assessment!$A:$N,11,FALSE))</f>
        <v>0</v>
      </c>
      <c r="E16" s="7">
        <f>IF(ISERROR(VLOOKUP($F16,Risk_Assessment!$A:$N,12,FALSE)),"",VLOOKUP($F16,Risk_Assessment!$A:$N,12,FALSE))</f>
        <v>5</v>
      </c>
      <c r="F16" s="10" t="str">
        <f t="shared" si="0"/>
        <v>TBC12</v>
      </c>
      <c r="G16" s="10">
        <f t="shared" si="1"/>
        <v>12</v>
      </c>
    </row>
    <row r="17" spans="1:7" ht="31.5" customHeight="1" x14ac:dyDescent="0.25">
      <c r="A17" s="7" t="str">
        <f>IF(ISERROR(VLOOKUP($F17,Risk_Assessment!$A:$N,13,FALSE)),"",VLOOKUP($F17,Risk_Assessment!$A:$N,13,FALSE))</f>
        <v>TBC</v>
      </c>
      <c r="B17" s="7" t="str">
        <f>IF(ISERROR(VLOOKUP($F17,Risk_Assessment!$A:$N,7,FALSE)),"",VLOOKUP($F17,Risk_Assessment!$A:$N,7,FALSE))</f>
        <v>E6</v>
      </c>
      <c r="C17" s="7" t="str">
        <f>IF(ISERROR(VLOOKUP($F17,Risk_Assessment!$A:$N,8,FALSE)),"",VLOOKUP($F17,Risk_Assessment!$A:$N,8,FALSE))</f>
        <v>Are there backflow protection deficiencies at any upstream industrial or commercial premises?</v>
      </c>
      <c r="D17" s="7">
        <f>IF(ISERROR(VLOOKUP($F17,Risk_Assessment!$A:$N,11,FALSE)),"",VLOOKUP($F17,Risk_Assessment!$A:$N,11,FALSE))</f>
        <v>0</v>
      </c>
      <c r="E17" s="7">
        <f>IF(ISERROR(VLOOKUP($F17,Risk_Assessment!$A:$N,12,FALSE)),"",VLOOKUP($F17,Risk_Assessment!$A:$N,12,FALSE))</f>
        <v>4</v>
      </c>
      <c r="F17" s="10" t="str">
        <f t="shared" si="0"/>
        <v>TBC13</v>
      </c>
      <c r="G17" s="10">
        <f t="shared" ref="G17:G80" si="2">G16+1</f>
        <v>13</v>
      </c>
    </row>
    <row r="18" spans="1:7" ht="31.5" customHeight="1" x14ac:dyDescent="0.25">
      <c r="A18" s="7" t="str">
        <f>IF(ISERROR(VLOOKUP($F18,Risk_Assessment!$A:$N,13,FALSE)),"",VLOOKUP($F18,Risk_Assessment!$A:$N,13,FALSE))</f>
        <v>TBC</v>
      </c>
      <c r="B18" s="7" t="str">
        <f>IF(ISERROR(VLOOKUP($F18,Risk_Assessment!$A:$N,7,FALSE)),"",VLOOKUP($F18,Risk_Assessment!$A:$N,7,FALSE))</f>
        <v>E7</v>
      </c>
      <c r="C18" s="7">
        <f>IF(ISERROR(VLOOKUP($F18,Risk_Assessment!$A:$N,8,FALSE)),"",VLOOKUP($F18,Risk_Assessment!$A:$N,8,FALSE))</f>
        <v>0</v>
      </c>
      <c r="D18" s="7">
        <f>IF(ISERROR(VLOOKUP($F18,Risk_Assessment!$A:$N,11,FALSE)),"",VLOOKUP($F18,Risk_Assessment!$A:$N,11,FALSE))</f>
        <v>0</v>
      </c>
      <c r="E18" s="7">
        <f>IF(ISERROR(VLOOKUP($F18,Risk_Assessment!$A:$N,12,FALSE)),"",VLOOKUP($F18,Risk_Assessment!$A:$N,12,FALSE))</f>
        <v>0</v>
      </c>
      <c r="F18" s="10" t="str">
        <f t="shared" si="0"/>
        <v>TBC14</v>
      </c>
      <c r="G18" s="10">
        <f t="shared" si="2"/>
        <v>14</v>
      </c>
    </row>
    <row r="19" spans="1:7" ht="31.5" customHeight="1" x14ac:dyDescent="0.25">
      <c r="A19" s="7" t="str">
        <f>IF(ISERROR(VLOOKUP($F19,Risk_Assessment!$A:$N,13,FALSE)),"",VLOOKUP($F19,Risk_Assessment!$A:$N,13,FALSE))</f>
        <v>TBC</v>
      </c>
      <c r="B19" s="7" t="str">
        <f>IF(ISERROR(VLOOKUP($F19,Risk_Assessment!$A:$N,7,FALSE)),"",VLOOKUP($F19,Risk_Assessment!$A:$N,7,FALSE))</f>
        <v>E8</v>
      </c>
      <c r="C19" s="7">
        <f>IF(ISERROR(VLOOKUP($F19,Risk_Assessment!$A:$N,8,FALSE)),"",VLOOKUP($F19,Risk_Assessment!$A:$N,8,FALSE))</f>
        <v>0</v>
      </c>
      <c r="D19" s="7">
        <f>IF(ISERROR(VLOOKUP($F19,Risk_Assessment!$A:$N,11,FALSE)),"",VLOOKUP($F19,Risk_Assessment!$A:$N,11,FALSE))</f>
        <v>0</v>
      </c>
      <c r="E19" s="7">
        <f>IF(ISERROR(VLOOKUP($F19,Risk_Assessment!$A:$N,12,FALSE)),"",VLOOKUP($F19,Risk_Assessment!$A:$N,12,FALSE))</f>
        <v>0</v>
      </c>
      <c r="F19" s="10" t="str">
        <f t="shared" si="0"/>
        <v>TBC15</v>
      </c>
      <c r="G19" s="10">
        <f t="shared" si="2"/>
        <v>15</v>
      </c>
    </row>
    <row r="20" spans="1:7" ht="31.5" customHeight="1" x14ac:dyDescent="0.25">
      <c r="A20" s="7" t="str">
        <f>IF(ISERROR(VLOOKUP($F20,Risk_Assessment!$A:$N,13,FALSE)),"",VLOOKUP($F20,Risk_Assessment!$A:$N,13,FALSE))</f>
        <v>TBC</v>
      </c>
      <c r="B20" s="7" t="str">
        <f>IF(ISERROR(VLOOKUP($F20,Risk_Assessment!$A:$N,7,FALSE)),"",VLOOKUP($F20,Risk_Assessment!$A:$N,7,FALSE))</f>
        <v>E9</v>
      </c>
      <c r="C20" s="7">
        <f>IF(ISERROR(VLOOKUP($F20,Risk_Assessment!$A:$N,8,FALSE)),"",VLOOKUP($F20,Risk_Assessment!$A:$N,8,FALSE))</f>
        <v>0</v>
      </c>
      <c r="D20" s="7">
        <f>IF(ISERROR(VLOOKUP($F20,Risk_Assessment!$A:$N,11,FALSE)),"",VLOOKUP($F20,Risk_Assessment!$A:$N,11,FALSE))</f>
        <v>0</v>
      </c>
      <c r="E20" s="7">
        <f>IF(ISERROR(VLOOKUP($F20,Risk_Assessment!$A:$N,12,FALSE)),"",VLOOKUP($F20,Risk_Assessment!$A:$N,12,FALSE))</f>
        <v>0</v>
      </c>
      <c r="F20" s="10" t="str">
        <f t="shared" si="0"/>
        <v>TBC16</v>
      </c>
      <c r="G20" s="10">
        <f t="shared" si="2"/>
        <v>16</v>
      </c>
    </row>
    <row r="21" spans="1:7" ht="31.5" customHeight="1" x14ac:dyDescent="0.25">
      <c r="A21" s="7" t="str">
        <f>IF(ISERROR(VLOOKUP($F21,Risk_Assessment!$A:$N,13,FALSE)),"",VLOOKUP($F21,Risk_Assessment!$A:$N,13,FALSE))</f>
        <v>TBC</v>
      </c>
      <c r="B21" s="7" t="str">
        <f>IF(ISERROR(VLOOKUP($F21,Risk_Assessment!$A:$N,7,FALSE)),"",VLOOKUP($F21,Risk_Assessment!$A:$N,7,FALSE))</f>
        <v>V1</v>
      </c>
      <c r="C21" s="7" t="str">
        <f>IF(ISERROR(VLOOKUP($F21,Risk_Assessment!$A:$N,8,FALSE)),"",VLOOKUP($F21,Risk_Assessment!$A:$N,8,FALSE))</f>
        <v>After treatment is the water fully compliant with quality standards?</v>
      </c>
      <c r="D21" s="7">
        <f>IF(ISERROR(VLOOKUP($F21,Risk_Assessment!$A:$N,11,FALSE)),"",VLOOKUP($F21,Risk_Assessment!$A:$N,11,FALSE))</f>
        <v>0</v>
      </c>
      <c r="E21" s="7">
        <f>IF(ISERROR(VLOOKUP($F21,Risk_Assessment!$A:$N,12,FALSE)),"",VLOOKUP($F21,Risk_Assessment!$A:$N,12,FALSE))</f>
        <v>5</v>
      </c>
      <c r="F21" s="10" t="str">
        <f t="shared" si="0"/>
        <v>TBC17</v>
      </c>
      <c r="G21" s="10">
        <f t="shared" si="2"/>
        <v>17</v>
      </c>
    </row>
    <row r="22" spans="1:7" ht="31.5" customHeight="1" x14ac:dyDescent="0.25">
      <c r="A22" s="7" t="str">
        <f>IF(ISERROR(VLOOKUP($F22,Risk_Assessment!$A:$N,13,FALSE)),"",VLOOKUP($F22,Risk_Assessment!$A:$N,13,FALSE))</f>
        <v>TBC</v>
      </c>
      <c r="B22" s="7" t="str">
        <f>IF(ISERROR(VLOOKUP($F22,Risk_Assessment!$A:$N,7,FALSE)),"",VLOOKUP($F22,Risk_Assessment!$A:$N,7,FALSE))</f>
        <v>V2</v>
      </c>
      <c r="C22" s="7" t="str">
        <f>IF(ISERROR(VLOOKUP($F22,Risk_Assessment!$A:$N,8,FALSE)),"",VLOOKUP($F22,Risk_Assessment!$A:$N,8,FALSE))</f>
        <v>Are there latrines, septic tanks, waste pipes, animal enclosures or cess pits present in the vicinity of the distribution system?</v>
      </c>
      <c r="D22" s="7">
        <f>IF(ISERROR(VLOOKUP($F22,Risk_Assessment!$A:$N,11,FALSE)),"",VLOOKUP($F22,Risk_Assessment!$A:$N,11,FALSE))</f>
        <v>0</v>
      </c>
      <c r="E22" s="7">
        <f>IF(ISERROR(VLOOKUP($F22,Risk_Assessment!$A:$N,12,FALSE)),"",VLOOKUP($F22,Risk_Assessment!$A:$N,12,FALSE))</f>
        <v>5</v>
      </c>
      <c r="F22" s="10" t="str">
        <f t="shared" si="0"/>
        <v>TBC18</v>
      </c>
      <c r="G22" s="10">
        <f t="shared" si="2"/>
        <v>18</v>
      </c>
    </row>
    <row r="23" spans="1:7" ht="31.5" customHeight="1" x14ac:dyDescent="0.25">
      <c r="A23" s="7" t="str">
        <f>IF(ISERROR(VLOOKUP($F23,Risk_Assessment!$A:$N,13,FALSE)),"",VLOOKUP($F23,Risk_Assessment!$A:$N,13,FALSE))</f>
        <v>TBC</v>
      </c>
      <c r="B23" s="7" t="str">
        <f>IF(ISERROR(VLOOKUP($F23,Risk_Assessment!$A:$N,7,FALSE)),"",VLOOKUP($F23,Risk_Assessment!$A:$N,7,FALSE))</f>
        <v>V3</v>
      </c>
      <c r="C23" s="7" t="str">
        <f>IF(ISERROR(VLOOKUP($F23,Risk_Assessment!$A:$N,8,FALSE)),"",VLOOKUP($F23,Risk_Assessment!$A:$N,8,FALSE))</f>
        <v>Is there evidence of disinfection by-products in the network (e.g. taste problems due to THM's)?</v>
      </c>
      <c r="D23" s="7">
        <f>IF(ISERROR(VLOOKUP($F23,Risk_Assessment!$A:$N,11,FALSE)),"",VLOOKUP($F23,Risk_Assessment!$A:$N,11,FALSE))</f>
        <v>0</v>
      </c>
      <c r="E23" s="7">
        <f>IF(ISERROR(VLOOKUP($F23,Risk_Assessment!$A:$N,12,FALSE)),"",VLOOKUP($F23,Risk_Assessment!$A:$N,12,FALSE))</f>
        <v>4</v>
      </c>
      <c r="F23" s="10" t="str">
        <f t="shared" si="0"/>
        <v>TBC19</v>
      </c>
      <c r="G23" s="10">
        <f t="shared" si="2"/>
        <v>19</v>
      </c>
    </row>
    <row r="24" spans="1:7" ht="31.5" customHeight="1" x14ac:dyDescent="0.25">
      <c r="A24" s="7" t="str">
        <f>IF(ISERROR(VLOOKUP($F24,Risk_Assessment!$A:$N,13,FALSE)),"",VLOOKUP($F24,Risk_Assessment!$A:$N,13,FALSE))</f>
        <v>TBC</v>
      </c>
      <c r="B24" s="7" t="str">
        <f>IF(ISERROR(VLOOKUP($F24,Risk_Assessment!$A:$N,7,FALSE)),"",VLOOKUP($F24,Risk_Assessment!$A:$N,7,FALSE))</f>
        <v>V4</v>
      </c>
      <c r="C24" s="7" t="str">
        <f>IF(ISERROR(VLOOKUP($F24,Risk_Assessment!$A:$N,8,FALSE)),"",VLOOKUP($F24,Risk_Assessment!$A:$N,8,FALSE))</f>
        <v>If chlorine disinfection is practiced is there a disinfectant residual in the distribution network?</v>
      </c>
      <c r="D24" s="7">
        <f>IF(ISERROR(VLOOKUP($F24,Risk_Assessment!$A:$N,11,FALSE)),"",VLOOKUP($F24,Risk_Assessment!$A:$N,11,FALSE))</f>
        <v>0</v>
      </c>
      <c r="E24" s="7">
        <f>IF(ISERROR(VLOOKUP($F24,Risk_Assessment!$A:$N,12,FALSE)),"",VLOOKUP($F24,Risk_Assessment!$A:$N,12,FALSE))</f>
        <v>3</v>
      </c>
      <c r="F24" s="10" t="str">
        <f t="shared" si="0"/>
        <v>TBC20</v>
      </c>
      <c r="G24" s="10">
        <f t="shared" si="2"/>
        <v>20</v>
      </c>
    </row>
    <row r="25" spans="1:7" ht="31.5" customHeight="1" x14ac:dyDescent="0.25">
      <c r="A25" s="7" t="str">
        <f>IF(ISERROR(VLOOKUP($F25,Risk_Assessment!$A:$N,13,FALSE)),"",VLOOKUP($F25,Risk_Assessment!$A:$N,13,FALSE))</f>
        <v>TBC</v>
      </c>
      <c r="B25" s="7" t="str">
        <f>IF(ISERROR(VLOOKUP($F25,Risk_Assessment!$A:$N,7,FALSE)),"",VLOOKUP($F25,Risk_Assessment!$A:$N,7,FALSE))</f>
        <v>V5</v>
      </c>
      <c r="C25" s="7" t="str">
        <f>IF(ISERROR(VLOOKUP($F25,Risk_Assessment!$A:$N,8,FALSE)),"",VLOOKUP($F25,Risk_Assessment!$A:$N,8,FALSE))</f>
        <v>Is there a suitable written procedure for mains repair and maintenance?</v>
      </c>
      <c r="D25" s="7">
        <f>IF(ISERROR(VLOOKUP($F25,Risk_Assessment!$A:$N,11,FALSE)),"",VLOOKUP($F25,Risk_Assessment!$A:$N,11,FALSE))</f>
        <v>0</v>
      </c>
      <c r="E25" s="7">
        <f>IF(ISERROR(VLOOKUP($F25,Risk_Assessment!$A:$N,12,FALSE)),"",VLOOKUP($F25,Risk_Assessment!$A:$N,12,FALSE))</f>
        <v>5</v>
      </c>
      <c r="F25" s="10" t="str">
        <f t="shared" si="0"/>
        <v>TBC21</v>
      </c>
      <c r="G25" s="10">
        <f t="shared" si="2"/>
        <v>21</v>
      </c>
    </row>
    <row r="26" spans="1:7" ht="31.5" customHeight="1" x14ac:dyDescent="0.25">
      <c r="A26" s="7" t="str">
        <f>IF(ISERROR(VLOOKUP($F26,Risk_Assessment!$A:$N,13,FALSE)),"",VLOOKUP($F26,Risk_Assessment!$A:$N,13,FALSE))</f>
        <v>TBC</v>
      </c>
      <c r="B26" s="7" t="str">
        <f>IF(ISERROR(VLOOKUP($F26,Risk_Assessment!$A:$N,7,FALSE)),"",VLOOKUP($F26,Risk_Assessment!$A:$N,7,FALSE))</f>
        <v>V6</v>
      </c>
      <c r="C26" s="7" t="str">
        <f>IF(ISERROR(VLOOKUP($F26,Risk_Assessment!$A:$N,8,FALSE)),"",VLOOKUP($F26,Risk_Assessment!$A:$N,8,FALSE))</f>
        <v>Is there history of any fractures or faults in the distribution system which could allow ingress of contamination?</v>
      </c>
      <c r="D26" s="7">
        <f>IF(ISERROR(VLOOKUP($F26,Risk_Assessment!$A:$N,11,FALSE)),"",VLOOKUP($F26,Risk_Assessment!$A:$N,11,FALSE))</f>
        <v>0</v>
      </c>
      <c r="E26" s="7">
        <f>IF(ISERROR(VLOOKUP($F26,Risk_Assessment!$A:$N,12,FALSE)),"",VLOOKUP($F26,Risk_Assessment!$A:$N,12,FALSE))</f>
        <v>4</v>
      </c>
      <c r="F26" s="10" t="str">
        <f t="shared" si="0"/>
        <v>TBC22</v>
      </c>
      <c r="G26" s="10">
        <f t="shared" si="2"/>
        <v>22</v>
      </c>
    </row>
    <row r="27" spans="1:7" ht="31.5" customHeight="1" x14ac:dyDescent="0.25">
      <c r="A27" s="7" t="str">
        <f>IF(ISERROR(VLOOKUP($F27,Risk_Assessment!$A:$N,13,FALSE)),"",VLOOKUP($F27,Risk_Assessment!$A:$N,13,FALSE))</f>
        <v>TBC</v>
      </c>
      <c r="B27" s="7" t="str">
        <f>IF(ISERROR(VLOOKUP($F27,Risk_Assessment!$A:$N,7,FALSE)),"",VLOOKUP($F27,Risk_Assessment!$A:$N,7,FALSE))</f>
        <v>V7</v>
      </c>
      <c r="C27" s="7" t="str">
        <f>IF(ISERROR(VLOOKUP($F27,Risk_Assessment!$A:$N,8,FALSE)),"",VLOOKUP($F27,Risk_Assessment!$A:$N,8,FALSE))</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D27" s="7">
        <f>IF(ISERROR(VLOOKUP($F27,Risk_Assessment!$A:$N,11,FALSE)),"",VLOOKUP($F27,Risk_Assessment!$A:$N,11,FALSE))</f>
        <v>0</v>
      </c>
      <c r="E27" s="7">
        <f>IF(ISERROR(VLOOKUP($F27,Risk_Assessment!$A:$N,12,FALSE)),"",VLOOKUP($F27,Risk_Assessment!$A:$N,12,FALSE))</f>
        <v>4</v>
      </c>
      <c r="F27" s="10" t="str">
        <f t="shared" si="0"/>
        <v>TBC23</v>
      </c>
      <c r="G27" s="10">
        <f t="shared" si="2"/>
        <v>23</v>
      </c>
    </row>
    <row r="28" spans="1:7" ht="31.5" customHeight="1" x14ac:dyDescent="0.25">
      <c r="A28" s="7" t="str">
        <f>IF(ISERROR(VLOOKUP($F28,Risk_Assessment!$A:$N,13,FALSE)),"",VLOOKUP($F28,Risk_Assessment!$A:$N,13,FALSE))</f>
        <v>TBC</v>
      </c>
      <c r="B28" s="7" t="str">
        <f>IF(ISERROR(VLOOKUP($F28,Risk_Assessment!$A:$N,7,FALSE)),"",VLOOKUP($F28,Risk_Assessment!$A:$N,7,FALSE))</f>
        <v>V8</v>
      </c>
      <c r="C28" s="7" t="str">
        <f>IF(ISERROR(VLOOKUP($F28,Risk_Assessment!$A:$N,8,FALSE)),"",VLOOKUP($F28,Risk_Assessment!$A:$N,8,FALSE))</f>
        <v xml:space="preserve">Is there evidence any pipes are coal tar lined? </v>
      </c>
      <c r="D28" s="7">
        <f>IF(ISERROR(VLOOKUP($F28,Risk_Assessment!$A:$N,11,FALSE)),"",VLOOKUP($F28,Risk_Assessment!$A:$N,11,FALSE))</f>
        <v>0</v>
      </c>
      <c r="E28" s="7">
        <f>IF(ISERROR(VLOOKUP($F28,Risk_Assessment!$A:$N,12,FALSE)),"",VLOOKUP($F28,Risk_Assessment!$A:$N,12,FALSE))</f>
        <v>4</v>
      </c>
      <c r="F28" s="10" t="str">
        <f t="shared" si="0"/>
        <v>TBC24</v>
      </c>
      <c r="G28" s="10">
        <f t="shared" si="2"/>
        <v>24</v>
      </c>
    </row>
    <row r="29" spans="1:7" ht="31.5" customHeight="1" x14ac:dyDescent="0.25">
      <c r="A29" s="7" t="str">
        <f>IF(ISERROR(VLOOKUP($F29,Risk_Assessment!$A:$N,13,FALSE)),"",VLOOKUP($F29,Risk_Assessment!$A:$N,13,FALSE))</f>
        <v>TBC</v>
      </c>
      <c r="B29" s="7" t="str">
        <f>IF(ISERROR(VLOOKUP($F29,Risk_Assessment!$A:$N,7,FALSE)),"",VLOOKUP($F29,Risk_Assessment!$A:$N,7,FALSE))</f>
        <v>V9</v>
      </c>
      <c r="C29" s="7" t="str">
        <f>IF(ISERROR(VLOOKUP($F29,Risk_Assessment!$A:$N,8,FALSE)),"",VLOOKUP($F29,Risk_Assessment!$A:$N,8,FALSE))</f>
        <v>Do any third parties have access to hydrants or other points in the distribution system?</v>
      </c>
      <c r="D29" s="7">
        <f>IF(ISERROR(VLOOKUP($F29,Risk_Assessment!$A:$N,11,FALSE)),"",VLOOKUP($F29,Risk_Assessment!$A:$N,11,FALSE))</f>
        <v>0</v>
      </c>
      <c r="E29" s="7">
        <f>IF(ISERROR(VLOOKUP($F29,Risk_Assessment!$A:$N,12,FALSE)),"",VLOOKUP($F29,Risk_Assessment!$A:$N,12,FALSE))</f>
        <v>5</v>
      </c>
      <c r="F29" s="10" t="str">
        <f t="shared" si="0"/>
        <v>TBC25</v>
      </c>
      <c r="G29" s="10">
        <f t="shared" si="2"/>
        <v>25</v>
      </c>
    </row>
    <row r="30" spans="1:7" ht="31.5" customHeight="1" x14ac:dyDescent="0.25">
      <c r="A30" s="7" t="str">
        <f>IF(ISERROR(VLOOKUP($F30,Risk_Assessment!$A:$N,13,FALSE)),"",VLOOKUP($F30,Risk_Assessment!$A:$N,13,FALSE))</f>
        <v>TBC</v>
      </c>
      <c r="B30" s="7" t="str">
        <f>IF(ISERROR(VLOOKUP($F30,Risk_Assessment!$A:$N,7,FALSE)),"",VLOOKUP($F30,Risk_Assessment!$A:$N,7,FALSE))</f>
        <v>V10</v>
      </c>
      <c r="C30" s="7" t="str">
        <f>IF(ISERROR(VLOOKUP($F30,Risk_Assessment!$A:$N,8,FALSE)),"",VLOOKUP($F30,Risk_Assessment!$A:$N,8,FALSE))</f>
        <v>Is there potential contamination of plastic pipes through designated contaminated land, oil from generators/household fuel tanks/fuel stores or solvent spillage?</v>
      </c>
      <c r="D30" s="7">
        <f>IF(ISERROR(VLOOKUP($F30,Risk_Assessment!$A:$N,11,FALSE)),"",VLOOKUP($F30,Risk_Assessment!$A:$N,11,FALSE))</f>
        <v>0</v>
      </c>
      <c r="E30" s="7">
        <f>IF(ISERROR(VLOOKUP($F30,Risk_Assessment!$A:$N,12,FALSE)),"",VLOOKUP($F30,Risk_Assessment!$A:$N,12,FALSE))</f>
        <v>4</v>
      </c>
      <c r="F30" s="10" t="str">
        <f t="shared" si="0"/>
        <v>TBC26</v>
      </c>
      <c r="G30" s="10">
        <f t="shared" si="2"/>
        <v>26</v>
      </c>
    </row>
    <row r="31" spans="1:7" ht="31.5" customHeight="1" x14ac:dyDescent="0.25">
      <c r="A31" s="7" t="str">
        <f>IF(ISERROR(VLOOKUP($F31,Risk_Assessment!$A:$N,13,FALSE)),"",VLOOKUP($F31,Risk_Assessment!$A:$N,13,FALSE))</f>
        <v>TBC</v>
      </c>
      <c r="B31" s="7" t="str">
        <f>IF(ISERROR(VLOOKUP($F31,Risk_Assessment!$A:$N,7,FALSE)),"",VLOOKUP($F31,Risk_Assessment!$A:$N,7,FALSE))</f>
        <v>V11</v>
      </c>
      <c r="C31" s="7" t="str">
        <f>IF(ISERROR(VLOOKUP($F31,Risk_Assessment!$A:$N,8,FALSE)),"",VLOOKUP($F31,Risk_Assessment!$A:$N,8,FALSE))</f>
        <v xml:space="preserve">Are there any pipes exposed and at risk of damage by any means e.g. vermin, vehicle, UV/sunlight damage, overheating or freezing? </v>
      </c>
      <c r="D31" s="7">
        <f>IF(ISERROR(VLOOKUP($F31,Risk_Assessment!$A:$N,11,FALSE)),"",VLOOKUP($F31,Risk_Assessment!$A:$N,11,FALSE))</f>
        <v>0</v>
      </c>
      <c r="E31" s="7">
        <f>IF(ISERROR(VLOOKUP($F31,Risk_Assessment!$A:$N,12,FALSE)),"",VLOOKUP($F31,Risk_Assessment!$A:$N,12,FALSE))</f>
        <v>4</v>
      </c>
      <c r="F31" s="10" t="str">
        <f t="shared" si="0"/>
        <v>TBC27</v>
      </c>
      <c r="G31" s="10">
        <f t="shared" si="2"/>
        <v>27</v>
      </c>
    </row>
    <row r="32" spans="1:7" ht="31.5" customHeight="1" x14ac:dyDescent="0.25">
      <c r="A32" s="7" t="str">
        <f>IF(ISERROR(VLOOKUP($F32,Risk_Assessment!$A:$N,13,FALSE)),"",VLOOKUP($F32,Risk_Assessment!$A:$N,13,FALSE))</f>
        <v>TBC</v>
      </c>
      <c r="B32" s="7" t="str">
        <f>IF(ISERROR(VLOOKUP($F32,Risk_Assessment!$A:$N,7,FALSE)),"",VLOOKUP($F32,Risk_Assessment!$A:$N,7,FALSE))</f>
        <v>V12</v>
      </c>
      <c r="C32" s="7" t="str">
        <f>IF(ISERROR(VLOOKUP($F32,Risk_Assessment!$A:$N,8,FALSE)),"",VLOOKUP($F32,Risk_Assessment!$A:$N,8,FALSE))</f>
        <v>If there are valves in the network which are normally closed, are there measures in place to control when and how they are operated?</v>
      </c>
      <c r="D32" s="7">
        <f>IF(ISERROR(VLOOKUP($F32,Risk_Assessment!$A:$N,11,FALSE)),"",VLOOKUP($F32,Risk_Assessment!$A:$N,11,FALSE))</f>
        <v>0</v>
      </c>
      <c r="E32" s="7">
        <f>IF(ISERROR(VLOOKUP($F32,Risk_Assessment!$A:$N,12,FALSE)),"",VLOOKUP($F32,Risk_Assessment!$A:$N,12,FALSE))</f>
        <v>2</v>
      </c>
      <c r="F32" s="10" t="str">
        <f t="shared" si="0"/>
        <v>TBC28</v>
      </c>
      <c r="G32" s="10">
        <f t="shared" si="2"/>
        <v>28</v>
      </c>
    </row>
    <row r="33" spans="1:7" ht="31.5" customHeight="1" x14ac:dyDescent="0.25">
      <c r="A33" s="7" t="str">
        <f>IF(ISERROR(VLOOKUP($F33,Risk_Assessment!$A:$N,13,FALSE)),"",VLOOKUP($F33,Risk_Assessment!$A:$N,13,FALSE))</f>
        <v>TBC</v>
      </c>
      <c r="B33" s="7" t="str">
        <f>IF(ISERROR(VLOOKUP($F33,Risk_Assessment!$A:$N,7,FALSE)),"",VLOOKUP($F33,Risk_Assessment!$A:$N,7,FALSE))</f>
        <v>V13</v>
      </c>
      <c r="C33" s="7" t="str">
        <f>IF(ISERROR(VLOOKUP($F33,Risk_Assessment!$A:$N,8,FALSE)),"",VLOOKUP($F33,Risk_Assessment!$A:$N,8,FALSE))</f>
        <v>Are there sections of pipework containing stagnant water?</v>
      </c>
      <c r="D33" s="7">
        <f>IF(ISERROR(VLOOKUP($F33,Risk_Assessment!$A:$N,11,FALSE)),"",VLOOKUP($F33,Risk_Assessment!$A:$N,11,FALSE))</f>
        <v>0</v>
      </c>
      <c r="E33" s="7">
        <f>IF(ISERROR(VLOOKUP($F33,Risk_Assessment!$A:$N,12,FALSE)),"",VLOOKUP($F33,Risk_Assessment!$A:$N,12,FALSE))</f>
        <v>2</v>
      </c>
      <c r="F33" s="10" t="str">
        <f t="shared" si="0"/>
        <v>TBC29</v>
      </c>
      <c r="G33" s="10">
        <f t="shared" si="2"/>
        <v>29</v>
      </c>
    </row>
    <row r="34" spans="1:7" ht="31.5" customHeight="1" x14ac:dyDescent="0.25">
      <c r="A34" s="7" t="str">
        <f>IF(ISERROR(VLOOKUP($F34,Risk_Assessment!$A:$N,13,FALSE)),"",VLOOKUP($F34,Risk_Assessment!$A:$N,13,FALSE))</f>
        <v>TBC</v>
      </c>
      <c r="B34" s="7" t="str">
        <f>IF(ISERROR(VLOOKUP($F34,Risk_Assessment!$A:$N,7,FALSE)),"",VLOOKUP($F34,Risk_Assessment!$A:$N,7,FALSE))</f>
        <v>V14</v>
      </c>
      <c r="C34" s="7" t="str">
        <f>IF(ISERROR(VLOOKUP($F34,Risk_Assessment!$A:$N,8,FALSE)),"",VLOOKUP($F34,Risk_Assessment!$A:$N,8,FALSE))</f>
        <v>Where there is copper pipework present, is it corroding?</v>
      </c>
      <c r="D34" s="7">
        <f>IF(ISERROR(VLOOKUP($F34,Risk_Assessment!$A:$N,11,FALSE)),"",VLOOKUP($F34,Risk_Assessment!$A:$N,11,FALSE))</f>
        <v>0</v>
      </c>
      <c r="E34" s="7">
        <f>IF(ISERROR(VLOOKUP($F34,Risk_Assessment!$A:$N,12,FALSE)),"",VLOOKUP($F34,Risk_Assessment!$A:$N,12,FALSE))</f>
        <v>3</v>
      </c>
      <c r="F34" s="10" t="str">
        <f t="shared" si="0"/>
        <v>TBC30</v>
      </c>
      <c r="G34" s="10">
        <f t="shared" si="2"/>
        <v>30</v>
      </c>
    </row>
    <row r="35" spans="1:7" ht="31.5" customHeight="1" x14ac:dyDescent="0.25">
      <c r="A35" s="7" t="str">
        <f>IF(ISERROR(VLOOKUP($F35,Risk_Assessment!$A:$N,13,FALSE)),"",VLOOKUP($F35,Risk_Assessment!$A:$N,13,FALSE))</f>
        <v>TBC</v>
      </c>
      <c r="B35" s="7" t="str">
        <f>IF(ISERROR(VLOOKUP($F35,Risk_Assessment!$A:$N,7,FALSE)),"",VLOOKUP($F35,Risk_Assessment!$A:$N,7,FALSE))</f>
        <v>V15</v>
      </c>
      <c r="C35" s="7" t="str">
        <f>IF(ISERROR(VLOOKUP($F35,Risk_Assessment!$A:$N,8,FALSE)),"",VLOOKUP($F35,Risk_Assessment!$A:$N,8,FALSE))</f>
        <v xml:space="preserve">Is there the potential for backflow from commercial premises, domestic premises, unauthorised connections, standpipes or unregulated supplies? </v>
      </c>
      <c r="D35" s="7">
        <f>IF(ISERROR(VLOOKUP($F35,Risk_Assessment!$A:$N,11,FALSE)),"",VLOOKUP($F35,Risk_Assessment!$A:$N,11,FALSE))</f>
        <v>0</v>
      </c>
      <c r="E35" s="7">
        <f>IF(ISERROR(VLOOKUP($F35,Risk_Assessment!$A:$N,12,FALSE)),"",VLOOKUP($F35,Risk_Assessment!$A:$N,12,FALSE))</f>
        <v>5</v>
      </c>
      <c r="F35" s="10" t="str">
        <f t="shared" si="0"/>
        <v>TBC31</v>
      </c>
      <c r="G35" s="10">
        <f t="shared" si="2"/>
        <v>31</v>
      </c>
    </row>
    <row r="36" spans="1:7" ht="31.5" customHeight="1" x14ac:dyDescent="0.25">
      <c r="A36" s="7" t="str">
        <f>IF(ISERROR(VLOOKUP($F36,Risk_Assessment!$A:$N,13,FALSE)),"",VLOOKUP($F36,Risk_Assessment!$A:$N,13,FALSE))</f>
        <v>TBC</v>
      </c>
      <c r="B36" s="7" t="str">
        <f>IF(ISERROR(VLOOKUP($F36,Risk_Assessment!$A:$N,7,FALSE)),"",VLOOKUP($F36,Risk_Assessment!$A:$N,7,FALSE))</f>
        <v>V16</v>
      </c>
      <c r="C36" s="7" t="str">
        <f>IF(ISERROR(VLOOKUP($F36,Risk_Assessment!$A:$N,8,FALSE)),"",VLOOKUP($F36,Risk_Assessment!$A:$N,8,FALSE))</f>
        <v>Are lead pipes present in the supply?</v>
      </c>
      <c r="D36" s="7">
        <f>IF(ISERROR(VLOOKUP($F36,Risk_Assessment!$A:$N,11,FALSE)),"",VLOOKUP($F36,Risk_Assessment!$A:$N,11,FALSE))</f>
        <v>0</v>
      </c>
      <c r="E36" s="7">
        <f>IF(ISERROR(VLOOKUP($F36,Risk_Assessment!$A:$N,12,FALSE)),"",VLOOKUP($F36,Risk_Assessment!$A:$N,12,FALSE))</f>
        <v>4</v>
      </c>
      <c r="F36" s="10" t="str">
        <f t="shared" si="0"/>
        <v>TBC32</v>
      </c>
      <c r="G36" s="10">
        <f t="shared" si="2"/>
        <v>32</v>
      </c>
    </row>
    <row r="37" spans="1:7" ht="31.5" customHeight="1" x14ac:dyDescent="0.25">
      <c r="A37" s="7" t="str">
        <f>IF(ISERROR(VLOOKUP($F37,Risk_Assessment!$A:$N,13,FALSE)),"",VLOOKUP($F37,Risk_Assessment!$A:$N,13,FALSE))</f>
        <v>TBC</v>
      </c>
      <c r="B37" s="7" t="str">
        <f>IF(ISERROR(VLOOKUP($F37,Risk_Assessment!$A:$N,7,FALSE)),"",VLOOKUP($F37,Risk_Assessment!$A:$N,7,FALSE))</f>
        <v>V17</v>
      </c>
      <c r="C37" s="7" t="str">
        <f>IF(ISERROR(VLOOKUP($F37,Risk_Assessment!$A:$N,8,FALSE)),"",VLOOKUP($F37,Risk_Assessment!$A:$N,8,FALSE))</f>
        <v>Do all junctions in the supply network, particularly animal watering systems and standpipes, have backflow protection?</v>
      </c>
      <c r="D37" s="7">
        <f>IF(ISERROR(VLOOKUP($F37,Risk_Assessment!$A:$N,11,FALSE)),"",VLOOKUP($F37,Risk_Assessment!$A:$N,11,FALSE))</f>
        <v>0</v>
      </c>
      <c r="E37" s="7">
        <f>IF(ISERROR(VLOOKUP($F37,Risk_Assessment!$A:$N,12,FALSE)),"",VLOOKUP($F37,Risk_Assessment!$A:$N,12,FALSE))</f>
        <v>5</v>
      </c>
      <c r="F37" s="10" t="str">
        <f t="shared" ref="F37:F68" si="3">CONCATENATE($B$2,G37)</f>
        <v>TBC33</v>
      </c>
      <c r="G37" s="10">
        <f t="shared" si="2"/>
        <v>33</v>
      </c>
    </row>
    <row r="38" spans="1:7" ht="31.5" customHeight="1" x14ac:dyDescent="0.25">
      <c r="A38" s="7" t="str">
        <f>IF(ISERROR(VLOOKUP($F38,Risk_Assessment!$A:$N,13,FALSE)),"",VLOOKUP($F38,Risk_Assessment!$A:$N,13,FALSE))</f>
        <v>TBC</v>
      </c>
      <c r="B38" s="7" t="str">
        <f>IF(ISERROR(VLOOKUP($F38,Risk_Assessment!$A:$N,7,FALSE)),"",VLOOKUP($F38,Risk_Assessment!$A:$N,7,FALSE))</f>
        <v>V18</v>
      </c>
      <c r="C38" s="7" t="str">
        <f>IF(ISERROR(VLOOKUP($F38,Risk_Assessment!$A:$N,8,FALSE)),"",VLOOKUP($F38,Risk_Assessment!$A:$N,8,FALSE))</f>
        <v>Are there any known or potential cross-connections (between different sources, greywater systems, sewage pipes or other waste pipes)?</v>
      </c>
      <c r="D38" s="7">
        <f>IF(ISERROR(VLOOKUP($F38,Risk_Assessment!$A:$N,11,FALSE)),"",VLOOKUP($F38,Risk_Assessment!$A:$N,11,FALSE))</f>
        <v>0</v>
      </c>
      <c r="E38" s="7">
        <f>IF(ISERROR(VLOOKUP($F38,Risk_Assessment!$A:$N,12,FALSE)),"",VLOOKUP($F38,Risk_Assessment!$A:$N,12,FALSE))</f>
        <v>5</v>
      </c>
      <c r="F38" s="10" t="str">
        <f t="shared" si="3"/>
        <v>TBC34</v>
      </c>
      <c r="G38" s="10">
        <f t="shared" si="2"/>
        <v>34</v>
      </c>
    </row>
    <row r="39" spans="1:7" ht="31.5" customHeight="1" x14ac:dyDescent="0.25">
      <c r="A39" s="7" t="str">
        <f>IF(ISERROR(VLOOKUP($F39,Risk_Assessment!$A:$N,13,FALSE)),"",VLOOKUP($F39,Risk_Assessment!$A:$N,13,FALSE))</f>
        <v>TBC</v>
      </c>
      <c r="B39" s="7" t="str">
        <f>IF(ISERROR(VLOOKUP($F39,Risk_Assessment!$A:$N,7,FALSE)),"",VLOOKUP($F39,Risk_Assessment!$A:$N,7,FALSE))</f>
        <v>V19</v>
      </c>
      <c r="C39" s="7" t="str">
        <f>IF(ISERROR(VLOOKUP($F39,Risk_Assessment!$A:$N,8,FALSE)),"",VLOOKUP($F39,Risk_Assessment!$A:$N,8,FALSE))</f>
        <v>Have there been complaints or reports of water quality problems (e.g. taste, odours or reports of any aquatic animals (freshwater shrimp, louse or worms)?</v>
      </c>
      <c r="D39" s="7">
        <f>IF(ISERROR(VLOOKUP($F39,Risk_Assessment!$A:$N,11,FALSE)),"",VLOOKUP($F39,Risk_Assessment!$A:$N,11,FALSE))</f>
        <v>0</v>
      </c>
      <c r="E39" s="7">
        <f>IF(ISERROR(VLOOKUP($F39,Risk_Assessment!$A:$N,12,FALSE)),"",VLOOKUP($F39,Risk_Assessment!$A:$N,12,FALSE))</f>
        <v>3</v>
      </c>
      <c r="F39" s="10" t="str">
        <f t="shared" si="3"/>
        <v>TBC35</v>
      </c>
      <c r="G39" s="10">
        <f t="shared" si="2"/>
        <v>35</v>
      </c>
    </row>
    <row r="40" spans="1:7" ht="31.5" customHeight="1" x14ac:dyDescent="0.25">
      <c r="A40" s="7" t="str">
        <f>IF(ISERROR(VLOOKUP($F40,Risk_Assessment!$A:$N,13,FALSE)),"",VLOOKUP($F40,Risk_Assessment!$A:$N,13,FALSE))</f>
        <v>TBC</v>
      </c>
      <c r="B40" s="7" t="str">
        <f>IF(ISERROR(VLOOKUP($F40,Risk_Assessment!$A:$N,7,FALSE)),"",VLOOKUP($F40,Risk_Assessment!$A:$N,7,FALSE))</f>
        <v>V20</v>
      </c>
      <c r="C40" s="7">
        <f>IF(ISERROR(VLOOKUP($F40,Risk_Assessment!$A:$N,8,FALSE)),"",VLOOKUP($F40,Risk_Assessment!$A:$N,8,FALSE))</f>
        <v>0</v>
      </c>
      <c r="D40" s="7">
        <f>IF(ISERROR(VLOOKUP($F40,Risk_Assessment!$A:$N,11,FALSE)),"",VLOOKUP($F40,Risk_Assessment!$A:$N,11,FALSE))</f>
        <v>0</v>
      </c>
      <c r="E40" s="7">
        <f>IF(ISERROR(VLOOKUP($F40,Risk_Assessment!$A:$N,12,FALSE)),"",VLOOKUP($F40,Risk_Assessment!$A:$N,12,FALSE))</f>
        <v>0</v>
      </c>
      <c r="F40" s="10" t="str">
        <f t="shared" si="3"/>
        <v>TBC36</v>
      </c>
      <c r="G40" s="10">
        <f t="shared" si="2"/>
        <v>36</v>
      </c>
    </row>
    <row r="41" spans="1:7" ht="31.5" customHeight="1" x14ac:dyDescent="0.25">
      <c r="A41" s="7" t="str">
        <f>IF(ISERROR(VLOOKUP($F41,Risk_Assessment!$A:$N,13,FALSE)),"",VLOOKUP($F41,Risk_Assessment!$A:$N,13,FALSE))</f>
        <v>TBC</v>
      </c>
      <c r="B41" s="7" t="str">
        <f>IF(ISERROR(VLOOKUP($F41,Risk_Assessment!$A:$N,7,FALSE)),"",VLOOKUP($F41,Risk_Assessment!$A:$N,7,FALSE))</f>
        <v>V21</v>
      </c>
      <c r="C41" s="7">
        <f>IF(ISERROR(VLOOKUP($F41,Risk_Assessment!$A:$N,8,FALSE)),"",VLOOKUP($F41,Risk_Assessment!$A:$N,8,FALSE))</f>
        <v>0</v>
      </c>
      <c r="D41" s="7">
        <f>IF(ISERROR(VLOOKUP($F41,Risk_Assessment!$A:$N,11,FALSE)),"",VLOOKUP($F41,Risk_Assessment!$A:$N,11,FALSE))</f>
        <v>0</v>
      </c>
      <c r="E41" s="7">
        <f>IF(ISERROR(VLOOKUP($F41,Risk_Assessment!$A:$N,12,FALSE)),"",VLOOKUP($F41,Risk_Assessment!$A:$N,12,FALSE))</f>
        <v>0</v>
      </c>
      <c r="F41" s="10" t="str">
        <f t="shared" si="3"/>
        <v>TBC37</v>
      </c>
      <c r="G41" s="10">
        <f t="shared" si="2"/>
        <v>37</v>
      </c>
    </row>
    <row r="42" spans="1:7" ht="31.5" customHeight="1" x14ac:dyDescent="0.25">
      <c r="A42" s="7" t="str">
        <f>IF(ISERROR(VLOOKUP($F42,Risk_Assessment!$A:$N,13,FALSE)),"",VLOOKUP($F42,Risk_Assessment!$A:$N,13,FALSE))</f>
        <v>TBC</v>
      </c>
      <c r="B42" s="7" t="str">
        <f>IF(ISERROR(VLOOKUP($F42,Risk_Assessment!$A:$N,7,FALSE)),"",VLOOKUP($F42,Risk_Assessment!$A:$N,7,FALSE))</f>
        <v>V22</v>
      </c>
      <c r="C42" s="7">
        <f>IF(ISERROR(VLOOKUP($F42,Risk_Assessment!$A:$N,8,FALSE)),"",VLOOKUP($F42,Risk_Assessment!$A:$N,8,FALSE))</f>
        <v>0</v>
      </c>
      <c r="D42" s="7">
        <f>IF(ISERROR(VLOOKUP($F42,Risk_Assessment!$A:$N,11,FALSE)),"",VLOOKUP($F42,Risk_Assessment!$A:$N,11,FALSE))</f>
        <v>0</v>
      </c>
      <c r="E42" s="7">
        <f>IF(ISERROR(VLOOKUP($F42,Risk_Assessment!$A:$N,12,FALSE)),"",VLOOKUP($F42,Risk_Assessment!$A:$N,12,FALSE))</f>
        <v>0</v>
      </c>
      <c r="F42" s="10" t="str">
        <f t="shared" si="3"/>
        <v>TBC38</v>
      </c>
      <c r="G42" s="10">
        <f t="shared" si="2"/>
        <v>38</v>
      </c>
    </row>
    <row r="43" spans="1:7" ht="31.5" customHeight="1" x14ac:dyDescent="0.25">
      <c r="A43" s="7" t="str">
        <f>IF(ISERROR(VLOOKUP($F43,Risk_Assessment!$A:$N,13,FALSE)),"",VLOOKUP($F43,Risk_Assessment!$A:$N,13,FALSE))</f>
        <v>TBC</v>
      </c>
      <c r="B43" s="7" t="str">
        <f>IF(ISERROR(VLOOKUP($F43,Risk_Assessment!$A:$N,7,FALSE)),"",VLOOKUP($F43,Risk_Assessment!$A:$N,7,FALSE))</f>
        <v>W1</v>
      </c>
      <c r="C43" s="7" t="str">
        <f>IF(ISERROR(VLOOKUP($F43,Risk_Assessment!$A:$N,8,FALSE)),"",VLOOKUP($F43,Risk_Assessment!$A:$N,8,FALSE))</f>
        <v>Are all treated water reservoirs covered appropriately e.g. No risk of ingress and/or constructed of suitable material?</v>
      </c>
      <c r="D43" s="7">
        <f>IF(ISERROR(VLOOKUP($F43,Risk_Assessment!$A:$N,11,FALSE)),"",VLOOKUP($F43,Risk_Assessment!$A:$N,11,FALSE))</f>
        <v>0</v>
      </c>
      <c r="E43" s="7">
        <f>IF(ISERROR(VLOOKUP($F43,Risk_Assessment!$A:$N,12,FALSE)),"",VLOOKUP($F43,Risk_Assessment!$A:$N,12,FALSE))</f>
        <v>4</v>
      </c>
      <c r="F43" s="10" t="str">
        <f t="shared" si="3"/>
        <v>TBC39</v>
      </c>
      <c r="G43" s="10">
        <f t="shared" si="2"/>
        <v>39</v>
      </c>
    </row>
    <row r="44" spans="1:7" ht="31.5" customHeight="1" x14ac:dyDescent="0.25">
      <c r="A44" s="7" t="str">
        <f>IF(ISERROR(VLOOKUP($F44,Risk_Assessment!$A:$N,13,FALSE)),"",VLOOKUP($F44,Risk_Assessment!$A:$N,13,FALSE))</f>
        <v>TBC</v>
      </c>
      <c r="B44" s="7" t="str">
        <f>IF(ISERROR(VLOOKUP($F44,Risk_Assessment!$A:$N,7,FALSE)),"",VLOOKUP($F44,Risk_Assessment!$A:$N,7,FALSE))</f>
        <v>W2</v>
      </c>
      <c r="C44" s="7" t="str">
        <f>IF(ISERROR(VLOOKUP($F44,Risk_Assessment!$A:$N,8,FALSE)),"",VLOOKUP($F44,Risk_Assessment!$A:$N,8,FALSE))</f>
        <v>Are all treated water reservoirs of sufficient structural integrity to prevent ingress of contamination, including covers?</v>
      </c>
      <c r="D44" s="7">
        <f>IF(ISERROR(VLOOKUP($F44,Risk_Assessment!$A:$N,11,FALSE)),"",VLOOKUP($F44,Risk_Assessment!$A:$N,11,FALSE))</f>
        <v>0</v>
      </c>
      <c r="E44" s="7">
        <f>IF(ISERROR(VLOOKUP($F44,Risk_Assessment!$A:$N,12,FALSE)),"",VLOOKUP($F44,Risk_Assessment!$A:$N,12,FALSE))</f>
        <v>4</v>
      </c>
      <c r="F44" s="10" t="str">
        <f t="shared" si="3"/>
        <v>TBC40</v>
      </c>
      <c r="G44" s="10">
        <f t="shared" si="2"/>
        <v>40</v>
      </c>
    </row>
    <row r="45" spans="1:7" ht="31.5" customHeight="1" x14ac:dyDescent="0.25">
      <c r="A45" s="7" t="str">
        <f>IF(ISERROR(VLOOKUP($F45,Risk_Assessment!$A:$N,13,FALSE)),"",VLOOKUP($F45,Risk_Assessment!$A:$N,13,FALSE))</f>
        <v>TBC</v>
      </c>
      <c r="B45" s="7" t="str">
        <f>IF(ISERROR(VLOOKUP($F45,Risk_Assessment!$A:$N,7,FALSE)),"",VLOOKUP($F45,Risk_Assessment!$A:$N,7,FALSE))</f>
        <v>W3</v>
      </c>
      <c r="C45" s="7" t="str">
        <f>IF(ISERROR(VLOOKUP($F45,Risk_Assessment!$A:$N,8,FALSE)),"",VLOOKUP($F45,Risk_Assessment!$A:$N,8,FALSE))</f>
        <v>Is the integrity of the reservoir suitably robust against damage by weather or animals?</v>
      </c>
      <c r="D45" s="7">
        <f>IF(ISERROR(VLOOKUP($F45,Risk_Assessment!$A:$N,11,FALSE)),"",VLOOKUP($F45,Risk_Assessment!$A:$N,11,FALSE))</f>
        <v>0</v>
      </c>
      <c r="E45" s="7">
        <f>IF(ISERROR(VLOOKUP($F45,Risk_Assessment!$A:$N,12,FALSE)),"",VLOOKUP($F45,Risk_Assessment!$A:$N,12,FALSE))</f>
        <v>4</v>
      </c>
      <c r="F45" s="10" t="str">
        <f t="shared" si="3"/>
        <v>TBC41</v>
      </c>
      <c r="G45" s="10">
        <f t="shared" si="2"/>
        <v>41</v>
      </c>
    </row>
    <row r="46" spans="1:7" ht="31.5" customHeight="1" x14ac:dyDescent="0.25">
      <c r="A46" s="7" t="str">
        <f>IF(ISERROR(VLOOKUP($F46,Risk_Assessment!$A:$N,13,FALSE)),"",VLOOKUP($F46,Risk_Assessment!$A:$N,13,FALSE))</f>
        <v>TBC</v>
      </c>
      <c r="B46" s="7" t="str">
        <f>IF(ISERROR(VLOOKUP($F46,Risk_Assessment!$A:$N,7,FALSE)),"",VLOOKUP($F46,Risk_Assessment!$A:$N,7,FALSE))</f>
        <v>W4</v>
      </c>
      <c r="C46" s="7" t="str">
        <f>IF(ISERROR(VLOOKUP($F46,Risk_Assessment!$A:$N,8,FALSE)),"",VLOOKUP($F46,Risk_Assessment!$A:$N,8,FALSE))</f>
        <v>Are there any waste water pipes, or waste water storage tanks adjacent to the tanks/reservoirs?</v>
      </c>
      <c r="D46" s="7">
        <f>IF(ISERROR(VLOOKUP($F46,Risk_Assessment!$A:$N,11,FALSE)),"",VLOOKUP($F46,Risk_Assessment!$A:$N,11,FALSE))</f>
        <v>0</v>
      </c>
      <c r="E46" s="7">
        <f>IF(ISERROR(VLOOKUP($F46,Risk_Assessment!$A:$N,12,FALSE)),"",VLOOKUP($F46,Risk_Assessment!$A:$N,12,FALSE))</f>
        <v>4</v>
      </c>
      <c r="F46" s="10" t="str">
        <f t="shared" si="3"/>
        <v>TBC42</v>
      </c>
      <c r="G46" s="10">
        <f t="shared" si="2"/>
        <v>42</v>
      </c>
    </row>
    <row r="47" spans="1:7" ht="31.5" customHeight="1" x14ac:dyDescent="0.25">
      <c r="A47" s="7" t="str">
        <f>IF(ISERROR(VLOOKUP($F47,Risk_Assessment!$A:$N,13,FALSE)),"",VLOOKUP($F47,Risk_Assessment!$A:$N,13,FALSE))</f>
        <v>TBC</v>
      </c>
      <c r="B47" s="7" t="str">
        <f>IF(ISERROR(VLOOKUP($F47,Risk_Assessment!$A:$N,7,FALSE)),"",VLOOKUP($F47,Risk_Assessment!$A:$N,7,FALSE))</f>
        <v>W5</v>
      </c>
      <c r="C47" s="7" t="str">
        <f>IF(ISERROR(VLOOKUP($F47,Risk_Assessment!$A:$N,8,FALSE)),"",VLOOKUP($F47,Risk_Assessment!$A:$N,8,FALSE))</f>
        <v>Are there any unprotected or inadequately protected access covers and/or vents?</v>
      </c>
      <c r="D47" s="7">
        <f>IF(ISERROR(VLOOKUP($F47,Risk_Assessment!$A:$N,11,FALSE)),"",VLOOKUP($F47,Risk_Assessment!$A:$N,11,FALSE))</f>
        <v>0</v>
      </c>
      <c r="E47" s="7">
        <f>IF(ISERROR(VLOOKUP($F47,Risk_Assessment!$A:$N,12,FALSE)),"",VLOOKUP($F47,Risk_Assessment!$A:$N,12,FALSE))</f>
        <v>4</v>
      </c>
      <c r="F47" s="10" t="str">
        <f t="shared" si="3"/>
        <v>TBC43</v>
      </c>
      <c r="G47" s="10">
        <f t="shared" si="2"/>
        <v>43</v>
      </c>
    </row>
    <row r="48" spans="1:7" ht="31.5" customHeight="1" x14ac:dyDescent="0.25">
      <c r="A48" s="7" t="str">
        <f>IF(ISERROR(VLOOKUP($F48,Risk_Assessment!$A:$N,13,FALSE)),"",VLOOKUP($F48,Risk_Assessment!$A:$N,13,FALSE))</f>
        <v>TBC</v>
      </c>
      <c r="B48" s="7" t="str">
        <f>IF(ISERROR(VLOOKUP($F48,Risk_Assessment!$A:$N,7,FALSE)),"",VLOOKUP($F48,Risk_Assessment!$A:$N,7,FALSE))</f>
        <v>W6</v>
      </c>
      <c r="C48" s="7" t="str">
        <f>IF(ISERROR(VLOOKUP($F48,Risk_Assessment!$A:$N,8,FALSE)),"",VLOOKUP($F48,Risk_Assessment!$A:$N,8,FALSE))</f>
        <v>Are any treated water reservoirs adequately protected against solar heat gain, vandalism (deliberate contamination of treated water and unauthorised access)?</v>
      </c>
      <c r="D48" s="7">
        <f>IF(ISERROR(VLOOKUP($F48,Risk_Assessment!$A:$N,11,FALSE)),"",VLOOKUP($F48,Risk_Assessment!$A:$N,11,FALSE))</f>
        <v>0</v>
      </c>
      <c r="E48" s="7">
        <f>IF(ISERROR(VLOOKUP($F48,Risk_Assessment!$A:$N,12,FALSE)),"",VLOOKUP($F48,Risk_Assessment!$A:$N,12,FALSE))</f>
        <v>4</v>
      </c>
      <c r="F48" s="10" t="str">
        <f t="shared" si="3"/>
        <v>TBC44</v>
      </c>
      <c r="G48" s="10">
        <f t="shared" si="2"/>
        <v>44</v>
      </c>
    </row>
    <row r="49" spans="1:7" ht="31.5" customHeight="1" x14ac:dyDescent="0.25">
      <c r="A49" s="7" t="str">
        <f>IF(ISERROR(VLOOKUP($F49,Risk_Assessment!$A:$N,13,FALSE)),"",VLOOKUP($F49,Risk_Assessment!$A:$N,13,FALSE))</f>
        <v>TBC</v>
      </c>
      <c r="B49" s="7" t="str">
        <f>IF(ISERROR(VLOOKUP($F49,Risk_Assessment!$A:$N,7,FALSE)),"",VLOOKUP($F49,Risk_Assessment!$A:$N,7,FALSE))</f>
        <v>W7</v>
      </c>
      <c r="C49" s="7" t="str">
        <f>IF(ISERROR(VLOOKUP($F49,Risk_Assessment!$A:$N,8,FALSE)),"",VLOOKUP($F49,Risk_Assessment!$A:$N,8,FALSE))</f>
        <v>Is there a stock-proof fence around any inspection chambers?</v>
      </c>
      <c r="D49" s="7">
        <f>IF(ISERROR(VLOOKUP($F49,Risk_Assessment!$A:$N,11,FALSE)),"",VLOOKUP($F49,Risk_Assessment!$A:$N,11,FALSE))</f>
        <v>0</v>
      </c>
      <c r="E49" s="7">
        <f>IF(ISERROR(VLOOKUP($F49,Risk_Assessment!$A:$N,12,FALSE)),"",VLOOKUP($F49,Risk_Assessment!$A:$N,12,FALSE))</f>
        <v>4</v>
      </c>
      <c r="F49" s="10" t="str">
        <f t="shared" si="3"/>
        <v>TBC45</v>
      </c>
      <c r="G49" s="10">
        <f t="shared" si="2"/>
        <v>45</v>
      </c>
    </row>
    <row r="50" spans="1:7" ht="31.5" customHeight="1" x14ac:dyDescent="0.25">
      <c r="A50" s="7" t="str">
        <f>IF(ISERROR(VLOOKUP($F50,Risk_Assessment!$A:$N,13,FALSE)),"",VLOOKUP($F50,Risk_Assessment!$A:$N,13,FALSE))</f>
        <v>TBC</v>
      </c>
      <c r="B50" s="7" t="str">
        <f>IF(ISERROR(VLOOKUP($F50,Risk_Assessment!$A:$N,7,FALSE)),"",VLOOKUP($F50,Risk_Assessment!$A:$N,7,FALSE))</f>
        <v>W8</v>
      </c>
      <c r="C50" s="7" t="str">
        <f>IF(ISERROR(VLOOKUP($F50,Risk_Assessment!$A:$N,8,FALSE)),"",VLOOKUP($F50,Risk_Assessment!$A:$N,8,FALSE))</f>
        <v>Are the reservoirs regularly maintained and cleaned with appropriate records?</v>
      </c>
      <c r="D50" s="7">
        <f>IF(ISERROR(VLOOKUP($F50,Risk_Assessment!$A:$N,11,FALSE)),"",VLOOKUP($F50,Risk_Assessment!$A:$N,11,FALSE))</f>
        <v>0</v>
      </c>
      <c r="E50" s="7">
        <f>IF(ISERROR(VLOOKUP($F50,Risk_Assessment!$A:$N,12,FALSE)),"",VLOOKUP($F50,Risk_Assessment!$A:$N,12,FALSE))</f>
        <v>4</v>
      </c>
      <c r="F50" s="10" t="str">
        <f t="shared" si="3"/>
        <v>TBC46</v>
      </c>
      <c r="G50" s="10">
        <f t="shared" si="2"/>
        <v>46</v>
      </c>
    </row>
    <row r="51" spans="1:7" ht="31.5" customHeight="1" x14ac:dyDescent="0.25">
      <c r="A51" s="7" t="str">
        <f>IF(ISERROR(VLOOKUP($F51,Risk_Assessment!$A:$N,13,FALSE)),"",VLOOKUP($F51,Risk_Assessment!$A:$N,13,FALSE))</f>
        <v>TBC</v>
      </c>
      <c r="B51" s="7" t="str">
        <f>IF(ISERROR(VLOOKUP($F51,Risk_Assessment!$A:$N,7,FALSE)),"",VLOOKUP($F51,Risk_Assessment!$A:$N,7,FALSE))</f>
        <v>W9</v>
      </c>
      <c r="C51" s="7" t="str">
        <f>IF(ISERROR(VLOOKUP($F51,Risk_Assessment!$A:$N,8,FALSE)),"",VLOOKUP($F51,Risk_Assessment!$A:$N,8,FALSE))</f>
        <v>Is there a regular turn over of water, such that the capacity of the storage vessel matches demand?</v>
      </c>
      <c r="D51" s="7">
        <f>IF(ISERROR(VLOOKUP($F51,Risk_Assessment!$A:$N,11,FALSE)),"",VLOOKUP($F51,Risk_Assessment!$A:$N,11,FALSE))</f>
        <v>0</v>
      </c>
      <c r="E51" s="7">
        <f>IF(ISERROR(VLOOKUP($F51,Risk_Assessment!$A:$N,12,FALSE)),"",VLOOKUP($F51,Risk_Assessment!$A:$N,12,FALSE))</f>
        <v>3</v>
      </c>
      <c r="F51" s="10" t="str">
        <f t="shared" si="3"/>
        <v>TBC47</v>
      </c>
      <c r="G51" s="10">
        <f t="shared" si="2"/>
        <v>47</v>
      </c>
    </row>
    <row r="52" spans="1:7" ht="31.5" customHeight="1" x14ac:dyDescent="0.25">
      <c r="A52" s="7" t="str">
        <f>IF(ISERROR(VLOOKUP($F52,Risk_Assessment!$A:$N,13,FALSE)),"",VLOOKUP($F52,Risk_Assessment!$A:$N,13,FALSE))</f>
        <v>TBC</v>
      </c>
      <c r="B52" s="7" t="str">
        <f>IF(ISERROR(VLOOKUP($F52,Risk_Assessment!$A:$N,7,FALSE)),"",VLOOKUP($F52,Risk_Assessment!$A:$N,7,FALSE))</f>
        <v>W10</v>
      </c>
      <c r="C52" s="7">
        <f>IF(ISERROR(VLOOKUP($F52,Risk_Assessment!$A:$N,8,FALSE)),"",VLOOKUP($F52,Risk_Assessment!$A:$N,8,FALSE))</f>
        <v>0</v>
      </c>
      <c r="D52" s="7">
        <f>IF(ISERROR(VLOOKUP($F52,Risk_Assessment!$A:$N,11,FALSE)),"",VLOOKUP($F52,Risk_Assessment!$A:$N,11,FALSE))</f>
        <v>0</v>
      </c>
      <c r="E52" s="7">
        <f>IF(ISERROR(VLOOKUP($F52,Risk_Assessment!$A:$N,12,FALSE)),"",VLOOKUP($F52,Risk_Assessment!$A:$N,12,FALSE))</f>
        <v>0</v>
      </c>
      <c r="F52" s="10" t="str">
        <f t="shared" si="3"/>
        <v>TBC48</v>
      </c>
      <c r="G52" s="10">
        <f t="shared" si="2"/>
        <v>48</v>
      </c>
    </row>
    <row r="53" spans="1:7" ht="31.5" customHeight="1" x14ac:dyDescent="0.25">
      <c r="A53" s="7" t="str">
        <f>IF(ISERROR(VLOOKUP($F53,Risk_Assessment!$A:$N,13,FALSE)),"",VLOOKUP($F53,Risk_Assessment!$A:$N,13,FALSE))</f>
        <v>TBC</v>
      </c>
      <c r="B53" s="7" t="str">
        <f>IF(ISERROR(VLOOKUP($F53,Risk_Assessment!$A:$N,7,FALSE)),"",VLOOKUP($F53,Risk_Assessment!$A:$N,7,FALSE))</f>
        <v>W11</v>
      </c>
      <c r="C53" s="7">
        <f>IF(ISERROR(VLOOKUP($F53,Risk_Assessment!$A:$N,8,FALSE)),"",VLOOKUP($F53,Risk_Assessment!$A:$N,8,FALSE))</f>
        <v>0</v>
      </c>
      <c r="D53" s="7">
        <f>IF(ISERROR(VLOOKUP($F53,Risk_Assessment!$A:$N,11,FALSE)),"",VLOOKUP($F53,Risk_Assessment!$A:$N,11,FALSE))</f>
        <v>0</v>
      </c>
      <c r="E53" s="7">
        <f>IF(ISERROR(VLOOKUP($F53,Risk_Assessment!$A:$N,12,FALSE)),"",VLOOKUP($F53,Risk_Assessment!$A:$N,12,FALSE))</f>
        <v>0</v>
      </c>
      <c r="F53" s="10" t="str">
        <f t="shared" si="3"/>
        <v>TBC49</v>
      </c>
      <c r="G53" s="10">
        <f t="shared" si="2"/>
        <v>49</v>
      </c>
    </row>
    <row r="54" spans="1:7" ht="31.5" customHeight="1" x14ac:dyDescent="0.25">
      <c r="A54" s="7" t="str">
        <f>IF(ISERROR(VLOOKUP($F54,Risk_Assessment!$A:$N,13,FALSE)),"",VLOOKUP($F54,Risk_Assessment!$A:$N,13,FALSE))</f>
        <v>TBC</v>
      </c>
      <c r="B54" s="7" t="str">
        <f>IF(ISERROR(VLOOKUP($F54,Risk_Assessment!$A:$N,7,FALSE)),"",VLOOKUP($F54,Risk_Assessment!$A:$N,7,FALSE))</f>
        <v>W12</v>
      </c>
      <c r="C54" s="7">
        <f>IF(ISERROR(VLOOKUP($F54,Risk_Assessment!$A:$N,8,FALSE)),"",VLOOKUP($F54,Risk_Assessment!$A:$N,8,FALSE))</f>
        <v>0</v>
      </c>
      <c r="D54" s="7">
        <f>IF(ISERROR(VLOOKUP($F54,Risk_Assessment!$A:$N,11,FALSE)),"",VLOOKUP($F54,Risk_Assessment!$A:$N,11,FALSE))</f>
        <v>0</v>
      </c>
      <c r="E54" s="7">
        <f>IF(ISERROR(VLOOKUP($F54,Risk_Assessment!$A:$N,12,FALSE)),"",VLOOKUP($F54,Risk_Assessment!$A:$N,12,FALSE))</f>
        <v>0</v>
      </c>
      <c r="F54" s="10" t="str">
        <f t="shared" si="3"/>
        <v>TBC50</v>
      </c>
      <c r="G54" s="10">
        <f t="shared" si="2"/>
        <v>50</v>
      </c>
    </row>
    <row r="55" spans="1:7" ht="31.5" customHeight="1" x14ac:dyDescent="0.25">
      <c r="A55" s="7" t="str">
        <f>IF(ISERROR(VLOOKUP($F55,Risk_Assessment!$A:$N,13,FALSE)),"",VLOOKUP($F55,Risk_Assessment!$A:$N,13,FALSE))</f>
        <v>TBC</v>
      </c>
      <c r="B55" s="7" t="str">
        <f>IF(ISERROR(VLOOKUP($F55,Risk_Assessment!$A:$N,7,FALSE)),"",VLOOKUP($F55,Risk_Assessment!$A:$N,7,FALSE))</f>
        <v>X1</v>
      </c>
      <c r="C55" s="7" t="str">
        <f>IF(ISERROR(VLOOKUP($F55,Risk_Assessment!$A:$N,8,FALSE)),"",VLOOKUP($F55,Risk_Assessment!$A:$N,8,FALSE))</f>
        <v>Is the drinking water supply to any customer premises (kitchen tap) supplied via a loft tank? Note; there is no need to inspect loft tanks, just ask for evidence. If no, move on to question X4.</v>
      </c>
      <c r="D55" s="7">
        <f>IF(ISERROR(VLOOKUP($F55,Risk_Assessment!$A:$N,11,FALSE)),"",VLOOKUP($F55,Risk_Assessment!$A:$N,11,FALSE))</f>
        <v>0</v>
      </c>
      <c r="E55" s="7">
        <f>IF(ISERROR(VLOOKUP($F55,Risk_Assessment!$A:$N,12,FALSE)),"",VLOOKUP($F55,Risk_Assessment!$A:$N,12,FALSE))</f>
        <v>5</v>
      </c>
      <c r="F55" s="10" t="str">
        <f t="shared" si="3"/>
        <v>TBC51</v>
      </c>
      <c r="G55" s="10">
        <f t="shared" si="2"/>
        <v>51</v>
      </c>
    </row>
    <row r="56" spans="1:7" ht="31.5" customHeight="1" x14ac:dyDescent="0.25">
      <c r="A56" s="7" t="str">
        <f>IF(ISERROR(VLOOKUP($F56,Risk_Assessment!$A:$N,13,FALSE)),"",VLOOKUP($F56,Risk_Assessment!$A:$N,13,FALSE))</f>
        <v>TBC</v>
      </c>
      <c r="B56" s="7" t="str">
        <f>IF(ISERROR(VLOOKUP($F56,Risk_Assessment!$A:$N,7,FALSE)),"",VLOOKUP($F56,Risk_Assessment!$A:$N,7,FALSE))</f>
        <v>X2</v>
      </c>
      <c r="C56" s="7" t="str">
        <f>IF(ISERROR(VLOOKUP($F56,Risk_Assessment!$A:$N,8,FALSE)),"",VLOOKUP($F56,Risk_Assessment!$A:$N,8,FALSE))</f>
        <v>If yes, do all loft tanks have a robust vermin proof cover?</v>
      </c>
      <c r="D56" s="7">
        <f>IF(ISERROR(VLOOKUP($F56,Risk_Assessment!$A:$N,11,FALSE)),"",VLOOKUP($F56,Risk_Assessment!$A:$N,11,FALSE))</f>
        <v>0</v>
      </c>
      <c r="E56" s="7">
        <f>IF(ISERROR(VLOOKUP($F56,Risk_Assessment!$A:$N,12,FALSE)),"",VLOOKUP($F56,Risk_Assessment!$A:$N,12,FALSE))</f>
        <v>4</v>
      </c>
      <c r="F56" s="10" t="str">
        <f t="shared" si="3"/>
        <v>TBC52</v>
      </c>
      <c r="G56" s="10">
        <f t="shared" si="2"/>
        <v>52</v>
      </c>
    </row>
    <row r="57" spans="1:7" ht="31.5" customHeight="1" x14ac:dyDescent="0.25">
      <c r="A57" s="7" t="str">
        <f>IF(ISERROR(VLOOKUP($F57,Risk_Assessment!$A:$N,13,FALSE)),"",VLOOKUP($F57,Risk_Assessment!$A:$N,13,FALSE))</f>
        <v>TBC</v>
      </c>
      <c r="B57" s="7" t="str">
        <f>IF(ISERROR(VLOOKUP($F57,Risk_Assessment!$A:$N,7,FALSE)),"",VLOOKUP($F57,Risk_Assessment!$A:$N,7,FALSE))</f>
        <v>X3</v>
      </c>
      <c r="C57" s="7" t="str">
        <f>IF(ISERROR(VLOOKUP($F57,Risk_Assessment!$A:$N,8,FALSE)),"",VLOOKUP($F57,Risk_Assessment!$A:$N,8,FALSE))</f>
        <v>If yes, is there evidence the loft tanks are cleaned at least once per year?</v>
      </c>
      <c r="D57" s="7">
        <f>IF(ISERROR(VLOOKUP($F57,Risk_Assessment!$A:$N,11,FALSE)),"",VLOOKUP($F57,Risk_Assessment!$A:$N,11,FALSE))</f>
        <v>0</v>
      </c>
      <c r="E57" s="7">
        <f>IF(ISERROR(VLOOKUP($F57,Risk_Assessment!$A:$N,12,FALSE)),"",VLOOKUP($F57,Risk_Assessment!$A:$N,12,FALSE))</f>
        <v>3</v>
      </c>
      <c r="F57" s="10" t="str">
        <f t="shared" si="3"/>
        <v>TBC53</v>
      </c>
      <c r="G57" s="10">
        <f t="shared" si="2"/>
        <v>53</v>
      </c>
    </row>
    <row r="58" spans="1:7" ht="31.5" customHeight="1" x14ac:dyDescent="0.25">
      <c r="A58" s="7" t="str">
        <f>IF(ISERROR(VLOOKUP($F58,Risk_Assessment!$A:$N,13,FALSE)),"",VLOOKUP($F58,Risk_Assessment!$A:$N,13,FALSE))</f>
        <v>TBC</v>
      </c>
      <c r="B58" s="7" t="str">
        <f>IF(ISERROR(VLOOKUP($F58,Risk_Assessment!$A:$N,7,FALSE)),"",VLOOKUP($F58,Risk_Assessment!$A:$N,7,FALSE))</f>
        <v>X4</v>
      </c>
      <c r="C58" s="7" t="str">
        <f>IF(ISERROR(VLOOKUP($F58,Risk_Assessment!$A:$N,8,FALSE)),"",VLOOKUP($F58,Risk_Assessment!$A:$N,8,FALSE))</f>
        <v>Is there any lead pipe work within the properties?</v>
      </c>
      <c r="D58" s="7">
        <f>IF(ISERROR(VLOOKUP($F58,Risk_Assessment!$A:$N,11,FALSE)),"",VLOOKUP($F58,Risk_Assessment!$A:$N,11,FALSE))</f>
        <v>0</v>
      </c>
      <c r="E58" s="7">
        <f>IF(ISERROR(VLOOKUP($F58,Risk_Assessment!$A:$N,12,FALSE)),"",VLOOKUP($F58,Risk_Assessment!$A:$N,12,FALSE))</f>
        <v>4</v>
      </c>
      <c r="F58" s="10" t="str">
        <f t="shared" si="3"/>
        <v>TBC54</v>
      </c>
      <c r="G58" s="10">
        <f t="shared" si="2"/>
        <v>54</v>
      </c>
    </row>
    <row r="59" spans="1:7" ht="31.5" customHeight="1" x14ac:dyDescent="0.25">
      <c r="A59" s="7" t="str">
        <f>IF(ISERROR(VLOOKUP($F59,Risk_Assessment!$A:$N,13,FALSE)),"",VLOOKUP($F59,Risk_Assessment!$A:$N,13,FALSE))</f>
        <v>TBC</v>
      </c>
      <c r="B59" s="7" t="str">
        <f>IF(ISERROR(VLOOKUP($F59,Risk_Assessment!$A:$N,7,FALSE)),"",VLOOKUP($F59,Risk_Assessment!$A:$N,7,FALSE))</f>
        <v>X5</v>
      </c>
      <c r="C59" s="7" t="str">
        <f>IF(ISERROR(VLOOKUP($F59,Risk_Assessment!$A:$N,8,FALSE)),"",VLOOKUP($F59,Risk_Assessment!$A:$N,8,FALSE))</f>
        <v>Is the water at the consumers tap clear, taste and odour-free?</v>
      </c>
      <c r="D59" s="7">
        <f>IF(ISERROR(VLOOKUP($F59,Risk_Assessment!$A:$N,11,FALSE)),"",VLOOKUP($F59,Risk_Assessment!$A:$N,11,FALSE))</f>
        <v>0</v>
      </c>
      <c r="E59" s="7">
        <f>IF(ISERROR(VLOOKUP($F59,Risk_Assessment!$A:$N,12,FALSE)),"",VLOOKUP($F59,Risk_Assessment!$A:$N,12,FALSE))</f>
        <v>2</v>
      </c>
      <c r="F59" s="10" t="str">
        <f t="shared" si="3"/>
        <v>TBC55</v>
      </c>
      <c r="G59" s="10">
        <f t="shared" si="2"/>
        <v>55</v>
      </c>
    </row>
    <row r="60" spans="1:7" ht="31.5" customHeight="1" x14ac:dyDescent="0.25">
      <c r="A60" s="7" t="str">
        <f>IF(ISERROR(VLOOKUP($F60,Risk_Assessment!$A:$N,13,FALSE)),"",VLOOKUP($F60,Risk_Assessment!$A:$N,13,FALSE))</f>
        <v>TBC</v>
      </c>
      <c r="B60" s="7" t="str">
        <f>IF(ISERROR(VLOOKUP($F60,Risk_Assessment!$A:$N,7,FALSE)),"",VLOOKUP($F60,Risk_Assessment!$A:$N,7,FALSE))</f>
        <v>X6</v>
      </c>
      <c r="C60" s="7" t="str">
        <f>IF(ISERROR(VLOOKUP($F60,Risk_Assessment!$A:$N,8,FALSE)),"",VLOOKUP($F60,Risk_Assessment!$A:$N,8,FALSE))</f>
        <v>Is there adequate backflow protection for any rainwater harvesting systems in place at any of the properties?</v>
      </c>
      <c r="D60" s="7">
        <f>IF(ISERROR(VLOOKUP($F60,Risk_Assessment!$A:$N,11,FALSE)),"",VLOOKUP($F60,Risk_Assessment!$A:$N,11,FALSE))</f>
        <v>0</v>
      </c>
      <c r="E60" s="7">
        <f>IF(ISERROR(VLOOKUP($F60,Risk_Assessment!$A:$N,12,FALSE)),"",VLOOKUP($F60,Risk_Assessment!$A:$N,12,FALSE))</f>
        <v>5</v>
      </c>
      <c r="F60" s="10" t="str">
        <f t="shared" si="3"/>
        <v>TBC56</v>
      </c>
      <c r="G60" s="10">
        <f t="shared" si="2"/>
        <v>56</v>
      </c>
    </row>
    <row r="61" spans="1:7" ht="31.5" customHeight="1" x14ac:dyDescent="0.25">
      <c r="A61" s="7" t="str">
        <f>IF(ISERROR(VLOOKUP($F61,Risk_Assessment!$A:$N,13,FALSE)),"",VLOOKUP($F61,Risk_Assessment!$A:$N,13,FALSE))</f>
        <v>TBC</v>
      </c>
      <c r="B61" s="7" t="str">
        <f>IF(ISERROR(VLOOKUP($F61,Risk_Assessment!$A:$N,7,FALSE)),"",VLOOKUP($F61,Risk_Assessment!$A:$N,7,FALSE))</f>
        <v>X7</v>
      </c>
      <c r="C61" s="7">
        <f>IF(ISERROR(VLOOKUP($F61,Risk_Assessment!$A:$N,8,FALSE)),"",VLOOKUP($F61,Risk_Assessment!$A:$N,8,FALSE))</f>
        <v>0</v>
      </c>
      <c r="D61" s="7">
        <f>IF(ISERROR(VLOOKUP($F61,Risk_Assessment!$A:$N,11,FALSE)),"",VLOOKUP($F61,Risk_Assessment!$A:$N,11,FALSE))</f>
        <v>0</v>
      </c>
      <c r="E61" s="7">
        <f>IF(ISERROR(VLOOKUP($F61,Risk_Assessment!$A:$N,12,FALSE)),"",VLOOKUP($F61,Risk_Assessment!$A:$N,12,FALSE))</f>
        <v>0</v>
      </c>
      <c r="F61" s="10" t="str">
        <f t="shared" si="3"/>
        <v>TBC57</v>
      </c>
      <c r="G61" s="10">
        <f t="shared" si="2"/>
        <v>57</v>
      </c>
    </row>
    <row r="62" spans="1:7" ht="31.5" customHeight="1" x14ac:dyDescent="0.25">
      <c r="A62" s="7" t="str">
        <f>IF(ISERROR(VLOOKUP($F62,Risk_Assessment!$A:$N,13,FALSE)),"",VLOOKUP($F62,Risk_Assessment!$A:$N,13,FALSE))</f>
        <v>TBC</v>
      </c>
      <c r="B62" s="7" t="str">
        <f>IF(ISERROR(VLOOKUP($F62,Risk_Assessment!$A:$N,7,FALSE)),"",VLOOKUP($F62,Risk_Assessment!$A:$N,7,FALSE))</f>
        <v>X8</v>
      </c>
      <c r="C62" s="7">
        <f>IF(ISERROR(VLOOKUP($F62,Risk_Assessment!$A:$N,8,FALSE)),"",VLOOKUP($F62,Risk_Assessment!$A:$N,8,FALSE))</f>
        <v>0</v>
      </c>
      <c r="D62" s="7">
        <f>IF(ISERROR(VLOOKUP($F62,Risk_Assessment!$A:$N,11,FALSE)),"",VLOOKUP($F62,Risk_Assessment!$A:$N,11,FALSE))</f>
        <v>0</v>
      </c>
      <c r="E62" s="7">
        <f>IF(ISERROR(VLOOKUP($F62,Risk_Assessment!$A:$N,12,FALSE)),"",VLOOKUP($F62,Risk_Assessment!$A:$N,12,FALSE))</f>
        <v>0</v>
      </c>
      <c r="F62" s="10" t="str">
        <f t="shared" si="3"/>
        <v>TBC58</v>
      </c>
      <c r="G62" s="10">
        <f t="shared" si="2"/>
        <v>58</v>
      </c>
    </row>
    <row r="63" spans="1:7" ht="31.5" customHeight="1" x14ac:dyDescent="0.25">
      <c r="A63" s="7" t="str">
        <f>IF(ISERROR(VLOOKUP($F63,Risk_Assessment!$A:$N,13,FALSE)),"",VLOOKUP($F63,Risk_Assessment!$A:$N,13,FALSE))</f>
        <v>TBC</v>
      </c>
      <c r="B63" s="7" t="str">
        <f>IF(ISERROR(VLOOKUP($F63,Risk_Assessment!$A:$N,7,FALSE)),"",VLOOKUP($F63,Risk_Assessment!$A:$N,7,FALSE))</f>
        <v>X9</v>
      </c>
      <c r="C63" s="7">
        <f>IF(ISERROR(VLOOKUP($F63,Risk_Assessment!$A:$N,8,FALSE)),"",VLOOKUP($F63,Risk_Assessment!$A:$N,8,FALSE))</f>
        <v>0</v>
      </c>
      <c r="D63" s="7">
        <f>IF(ISERROR(VLOOKUP($F63,Risk_Assessment!$A:$N,11,FALSE)),"",VLOOKUP($F63,Risk_Assessment!$A:$N,11,FALSE))</f>
        <v>0</v>
      </c>
      <c r="E63" s="7">
        <f>IF(ISERROR(VLOOKUP($F63,Risk_Assessment!$A:$N,12,FALSE)),"",VLOOKUP($F63,Risk_Assessment!$A:$N,12,FALSE))</f>
        <v>0</v>
      </c>
      <c r="F63" s="10" t="str">
        <f t="shared" si="3"/>
        <v>TBC59</v>
      </c>
      <c r="G63" s="10">
        <f t="shared" si="2"/>
        <v>59</v>
      </c>
    </row>
    <row r="64" spans="1:7" ht="31.5" customHeight="1" x14ac:dyDescent="0.25">
      <c r="A64" s="7" t="str">
        <f>IF(ISERROR(VLOOKUP($F64,Risk_Assessment!$A:$N,13,FALSE)),"",VLOOKUP($F64,Risk_Assessment!$A:$N,13,FALSE))</f>
        <v>TBC</v>
      </c>
      <c r="B64" s="7" t="str">
        <f>IF(ISERROR(VLOOKUP($F64,Risk_Assessment!$A:$N,7,FALSE)),"",VLOOKUP($F64,Risk_Assessment!$A:$N,7,FALSE))</f>
        <v>Y1</v>
      </c>
      <c r="C64" s="7" t="str">
        <f>IF(ISERROR(VLOOKUP($F64,Risk_Assessment!$A:$N,8,FALSE)),"",VLOOKUP($F64,Risk_Assessment!$A:$N,8,FALSE))</f>
        <v>Is the treatment system maintained to the manufacturer's instructions (filter changeover, cleaning)?</v>
      </c>
      <c r="D64" s="7">
        <f>IF(ISERROR(VLOOKUP($F64,Risk_Assessment!$A:$N,11,FALSE)),"",VLOOKUP($F64,Risk_Assessment!$A:$N,11,FALSE))</f>
        <v>0</v>
      </c>
      <c r="E64" s="7">
        <f>IF(ISERROR(VLOOKUP($F64,Risk_Assessment!$A:$N,12,FALSE)),"",VLOOKUP($F64,Risk_Assessment!$A:$N,12,FALSE))</f>
        <v>5</v>
      </c>
      <c r="F64" s="10" t="str">
        <f t="shared" si="3"/>
        <v>TBC60</v>
      </c>
      <c r="G64" s="10">
        <f t="shared" si="2"/>
        <v>60</v>
      </c>
    </row>
    <row r="65" spans="1:7" ht="31.5" customHeight="1" x14ac:dyDescent="0.25">
      <c r="A65" s="7" t="str">
        <f>IF(ISERROR(VLOOKUP($F65,Risk_Assessment!$A:$N,13,FALSE)),"",VLOOKUP($F65,Risk_Assessment!$A:$N,13,FALSE))</f>
        <v>TBC</v>
      </c>
      <c r="B65" s="7" t="str">
        <f>IF(ISERROR(VLOOKUP($F65,Risk_Assessment!$A:$N,7,FALSE)),"",VLOOKUP($F65,Risk_Assessment!$A:$N,7,FALSE))</f>
        <v>Y2</v>
      </c>
      <c r="C65" s="7" t="str">
        <f>IF(ISERROR(VLOOKUP($F65,Risk_Assessment!$A:$N,8,FALSE)),"",VLOOKUP($F65,Risk_Assessment!$A:$N,8,FALSE))</f>
        <v>Is the design of the individual treatment system appropriate for the nature of  the raw water quality?</v>
      </c>
      <c r="D65" s="7">
        <f>IF(ISERROR(VLOOKUP($F65,Risk_Assessment!$A:$N,11,FALSE)),"",VLOOKUP($F65,Risk_Assessment!$A:$N,11,FALSE))</f>
        <v>0</v>
      </c>
      <c r="E65" s="7">
        <f>IF(ISERROR(VLOOKUP($F65,Risk_Assessment!$A:$N,12,FALSE)),"",VLOOKUP($F65,Risk_Assessment!$A:$N,12,FALSE))</f>
        <v>5</v>
      </c>
      <c r="F65" s="10" t="str">
        <f t="shared" si="3"/>
        <v>TBC61</v>
      </c>
      <c r="G65" s="10">
        <f t="shared" si="2"/>
        <v>61</v>
      </c>
    </row>
    <row r="66" spans="1:7" ht="31.5" customHeight="1" x14ac:dyDescent="0.25">
      <c r="A66" s="7" t="str">
        <f>IF(ISERROR(VLOOKUP($F66,Risk_Assessment!$A:$N,13,FALSE)),"",VLOOKUP($F66,Risk_Assessment!$A:$N,13,FALSE))</f>
        <v>TBC</v>
      </c>
      <c r="B66" s="7" t="str">
        <f>IF(ISERROR(VLOOKUP($F66,Risk_Assessment!$A:$N,7,FALSE)),"",VLOOKUP($F66,Risk_Assessment!$A:$N,7,FALSE))</f>
        <v>Y3</v>
      </c>
      <c r="C66" s="7">
        <f>IF(ISERROR(VLOOKUP($F66,Risk_Assessment!$A:$N,8,FALSE)),"",VLOOKUP($F66,Risk_Assessment!$A:$N,8,FALSE))</f>
        <v>0</v>
      </c>
      <c r="D66" s="7">
        <f>IF(ISERROR(VLOOKUP($F66,Risk_Assessment!$A:$N,11,FALSE)),"",VLOOKUP($F66,Risk_Assessment!$A:$N,11,FALSE))</f>
        <v>0</v>
      </c>
      <c r="E66" s="7">
        <f>IF(ISERROR(VLOOKUP($F66,Risk_Assessment!$A:$N,12,FALSE)),"",VLOOKUP($F66,Risk_Assessment!$A:$N,12,FALSE))</f>
        <v>0</v>
      </c>
      <c r="F66" s="10" t="str">
        <f t="shared" si="3"/>
        <v>TBC62</v>
      </c>
      <c r="G66" s="10">
        <f t="shared" si="2"/>
        <v>62</v>
      </c>
    </row>
    <row r="67" spans="1:7" ht="31.5" customHeight="1" x14ac:dyDescent="0.25">
      <c r="A67" s="7" t="str">
        <f>IF(ISERROR(VLOOKUP($F67,Risk_Assessment!$A:$N,13,FALSE)),"",VLOOKUP($F67,Risk_Assessment!$A:$N,13,FALSE))</f>
        <v>TBC</v>
      </c>
      <c r="B67" s="7" t="str">
        <f>IF(ISERROR(VLOOKUP($F67,Risk_Assessment!$A:$N,7,FALSE)),"",VLOOKUP($F67,Risk_Assessment!$A:$N,7,FALSE))</f>
        <v>Y4</v>
      </c>
      <c r="C67" s="7">
        <f>IF(ISERROR(VLOOKUP($F67,Risk_Assessment!$A:$N,8,FALSE)),"",VLOOKUP($F67,Risk_Assessment!$A:$N,8,FALSE))</f>
        <v>0</v>
      </c>
      <c r="D67" s="7">
        <f>IF(ISERROR(VLOOKUP($F67,Risk_Assessment!$A:$N,11,FALSE)),"",VLOOKUP($F67,Risk_Assessment!$A:$N,11,FALSE))</f>
        <v>0</v>
      </c>
      <c r="E67" s="7">
        <f>IF(ISERROR(VLOOKUP($F67,Risk_Assessment!$A:$N,12,FALSE)),"",VLOOKUP($F67,Risk_Assessment!$A:$N,12,FALSE))</f>
        <v>0</v>
      </c>
      <c r="F67" s="10" t="str">
        <f t="shared" si="3"/>
        <v>TBC63</v>
      </c>
      <c r="G67" s="10">
        <f t="shared" si="2"/>
        <v>63</v>
      </c>
    </row>
    <row r="68" spans="1:7" ht="31.5" customHeight="1" x14ac:dyDescent="0.25">
      <c r="A68" s="7" t="str">
        <f>IF(ISERROR(VLOOKUP($F68,Risk_Assessment!$A:$N,13,FALSE)),"",VLOOKUP($F68,Risk_Assessment!$A:$N,13,FALSE))</f>
        <v>TBC</v>
      </c>
      <c r="B68" s="7" t="str">
        <f>IF(ISERROR(VLOOKUP($F68,Risk_Assessment!$A:$N,7,FALSE)),"",VLOOKUP($F68,Risk_Assessment!$A:$N,7,FALSE))</f>
        <v>Y5</v>
      </c>
      <c r="C68" s="7">
        <f>IF(ISERROR(VLOOKUP($F68,Risk_Assessment!$A:$N,8,FALSE)),"",VLOOKUP($F68,Risk_Assessment!$A:$N,8,FALSE))</f>
        <v>0</v>
      </c>
      <c r="D68" s="7">
        <f>IF(ISERROR(VLOOKUP($F68,Risk_Assessment!$A:$N,11,FALSE)),"",VLOOKUP($F68,Risk_Assessment!$A:$N,11,FALSE))</f>
        <v>0</v>
      </c>
      <c r="E68" s="7">
        <f>IF(ISERROR(VLOOKUP($F68,Risk_Assessment!$A:$N,12,FALSE)),"",VLOOKUP($F68,Risk_Assessment!$A:$N,12,FALSE))</f>
        <v>0</v>
      </c>
      <c r="F68" s="10" t="str">
        <f t="shared" si="3"/>
        <v>TBC64</v>
      </c>
      <c r="G68" s="10">
        <f t="shared" si="2"/>
        <v>64</v>
      </c>
    </row>
    <row r="69" spans="1:7" ht="31.5" customHeight="1" x14ac:dyDescent="0.25">
      <c r="A69" s="7" t="str">
        <f>IF(ISERROR(VLOOKUP($F69,Risk_Assessment!$A:$N,13,FALSE)),"",VLOOKUP($F69,Risk_Assessment!$A:$N,13,FALSE))</f>
        <v>TBC</v>
      </c>
      <c r="B69" s="7" t="str">
        <f>IF(ISERROR(VLOOKUP($F69,Risk_Assessment!$A:$N,7,FALSE)),"",VLOOKUP($F69,Risk_Assessment!$A:$N,7,FALSE))</f>
        <v>Z1</v>
      </c>
      <c r="C69" s="7" t="str">
        <f>IF(ISERROR(VLOOKUP($F69,Risk_Assessment!$A:$N,8,FALSE)),"",VLOOKUP($F69,Risk_Assessment!$A:$N,8,FALSE))</f>
        <v>CONFIDENCE IN MANAGEMENT?    To determine the risk rating for this section, answer questions Z2 to Z27 to inform the answer to Z1.There should only one risk rating for this section in Z1.</v>
      </c>
      <c r="D69" s="7">
        <f>IF(ISERROR(VLOOKUP($F69,Risk_Assessment!$A:$N,11,FALSE)),"",VLOOKUP($F69,Risk_Assessment!$A:$N,11,FALSE))</f>
        <v>0</v>
      </c>
      <c r="E69" s="7">
        <f>IF(ISERROR(VLOOKUP($F69,Risk_Assessment!$A:$N,12,FALSE)),"",VLOOKUP($F69,Risk_Assessment!$A:$N,12,FALSE))</f>
        <v>5</v>
      </c>
      <c r="F69" s="10" t="str">
        <f t="shared" ref="F69:F100" si="4">CONCATENATE($B$2,G69)</f>
        <v>TBC65</v>
      </c>
      <c r="G69" s="10">
        <f t="shared" si="2"/>
        <v>65</v>
      </c>
    </row>
    <row r="70" spans="1:7" ht="31.5" customHeight="1" x14ac:dyDescent="0.25">
      <c r="A70" s="7" t="str">
        <f>IF(ISERROR(VLOOKUP($F70,Risk_Assessment!$A:$N,13,FALSE)),"",VLOOKUP($F70,Risk_Assessment!$A:$N,13,FALSE))</f>
        <v>TBC</v>
      </c>
      <c r="B70" s="7" t="str">
        <f>IF(ISERROR(VLOOKUP($F70,Risk_Assessment!$A:$N,7,FALSE)),"",VLOOKUP($F70,Risk_Assessment!$A:$N,7,FALSE))</f>
        <v>Z2</v>
      </c>
      <c r="C70" s="7" t="str">
        <f>IF(ISERROR(VLOOKUP($F70,Risk_Assessment!$A:$N,8,FALSE)),"",VLOOKUP($F70,Risk_Assessment!$A:$N,8,FALSE))</f>
        <v>Are records kept of key checks e.g. Equipment maintenance, site inspections, on-site tests, etc</v>
      </c>
      <c r="D70" s="7">
        <f>IF(ISERROR(VLOOKUP($F70,Risk_Assessment!$A:$N,11,FALSE)),"",VLOOKUP($F70,Risk_Assessment!$A:$N,11,FALSE))</f>
        <v>0</v>
      </c>
      <c r="E70" s="7">
        <f>IF(ISERROR(VLOOKUP($F70,Risk_Assessment!$A:$N,12,FALSE)),"",VLOOKUP($F70,Risk_Assessment!$A:$N,12,FALSE))</f>
        <v>0</v>
      </c>
      <c r="F70" s="10" t="str">
        <f t="shared" si="4"/>
        <v>TBC66</v>
      </c>
      <c r="G70" s="10">
        <f t="shared" si="2"/>
        <v>66</v>
      </c>
    </row>
    <row r="71" spans="1:7" ht="31.5" customHeight="1" x14ac:dyDescent="0.25">
      <c r="A71" s="7" t="str">
        <f>IF(ISERROR(VLOOKUP($F71,Risk_Assessment!$A:$N,13,FALSE)),"",VLOOKUP($F71,Risk_Assessment!$A:$N,13,FALSE))</f>
        <v>TBC</v>
      </c>
      <c r="B71" s="7" t="str">
        <f>IF(ISERROR(VLOOKUP($F71,Risk_Assessment!$A:$N,7,FALSE)),"",VLOOKUP($F71,Risk_Assessment!$A:$N,7,FALSE))</f>
        <v>Z3</v>
      </c>
      <c r="C71" s="7" t="str">
        <f>IF(ISERROR(VLOOKUP($F71,Risk_Assessment!$A:$N,8,FALSE)),"",VLOOKUP($F71,Risk_Assessment!$A:$N,8,FALSE))</f>
        <v>Are there written procedures for the operation and maintenance of equipment?</v>
      </c>
      <c r="D71" s="7">
        <f>IF(ISERROR(VLOOKUP($F71,Risk_Assessment!$A:$N,11,FALSE)),"",VLOOKUP($F71,Risk_Assessment!$A:$N,11,FALSE))</f>
        <v>0</v>
      </c>
      <c r="E71" s="7">
        <f>IF(ISERROR(VLOOKUP($F71,Risk_Assessment!$A:$N,12,FALSE)),"",VLOOKUP($F71,Risk_Assessment!$A:$N,12,FALSE))</f>
        <v>0</v>
      </c>
      <c r="F71" s="10" t="str">
        <f t="shared" si="4"/>
        <v>TBC67</v>
      </c>
      <c r="G71" s="10">
        <f t="shared" si="2"/>
        <v>67</v>
      </c>
    </row>
    <row r="72" spans="1:7" ht="31.5" customHeight="1" x14ac:dyDescent="0.25">
      <c r="A72" s="7" t="str">
        <f>IF(ISERROR(VLOOKUP($F72,Risk_Assessment!$A:$N,13,FALSE)),"",VLOOKUP($F72,Risk_Assessment!$A:$N,13,FALSE))</f>
        <v>TBC</v>
      </c>
      <c r="B72" s="7" t="str">
        <f>IF(ISERROR(VLOOKUP($F72,Risk_Assessment!$A:$N,7,FALSE)),"",VLOOKUP($F72,Risk_Assessment!$A:$N,7,FALSE))</f>
        <v>Z4</v>
      </c>
      <c r="C72" s="7" t="str">
        <f>IF(ISERROR(VLOOKUP($F72,Risk_Assessment!$A:$N,8,FALSE)),"",VLOOKUP($F72,Risk_Assessment!$A:$N,8,FALSE))</f>
        <v>Are there procedures for responding to alarms, monitors, on-site tests?</v>
      </c>
      <c r="D72" s="7">
        <f>IF(ISERROR(VLOOKUP($F72,Risk_Assessment!$A:$N,11,FALSE)),"",VLOOKUP($F72,Risk_Assessment!$A:$N,11,FALSE))</f>
        <v>0</v>
      </c>
      <c r="E72" s="7">
        <f>IF(ISERROR(VLOOKUP($F72,Risk_Assessment!$A:$N,12,FALSE)),"",VLOOKUP($F72,Risk_Assessment!$A:$N,12,FALSE))</f>
        <v>0</v>
      </c>
      <c r="F72" s="10" t="str">
        <f t="shared" si="4"/>
        <v>TBC68</v>
      </c>
      <c r="G72" s="10">
        <f t="shared" si="2"/>
        <v>68</v>
      </c>
    </row>
    <row r="73" spans="1:7" ht="31.5" customHeight="1" x14ac:dyDescent="0.25">
      <c r="A73" s="7" t="str">
        <f>IF(ISERROR(VLOOKUP($F73,Risk_Assessment!$A:$N,13,FALSE)),"",VLOOKUP($F73,Risk_Assessment!$A:$N,13,FALSE))</f>
        <v>TBC</v>
      </c>
      <c r="B73" s="7" t="str">
        <f>IF(ISERROR(VLOOKUP($F73,Risk_Assessment!$A:$N,7,FALSE)),"",VLOOKUP($F73,Risk_Assessment!$A:$N,7,FALSE))</f>
        <v>Z5</v>
      </c>
      <c r="C73" s="7" t="str">
        <f>IF(ISERROR(VLOOKUP($F73,Risk_Assessment!$A:$N,8,FALSE)),"",VLOOKUP($F73,Risk_Assessment!$A:$N,8,FALSE))</f>
        <v>Is there a written procedure for installations, pipe repairs and maintenance to protect against microbial contamination?</v>
      </c>
      <c r="D73" s="7">
        <f>IF(ISERROR(VLOOKUP($F73,Risk_Assessment!$A:$N,11,FALSE)),"",VLOOKUP($F73,Risk_Assessment!$A:$N,11,FALSE))</f>
        <v>0</v>
      </c>
      <c r="E73" s="7">
        <f>IF(ISERROR(VLOOKUP($F73,Risk_Assessment!$A:$N,12,FALSE)),"",VLOOKUP($F73,Risk_Assessment!$A:$N,12,FALSE))</f>
        <v>0</v>
      </c>
      <c r="F73" s="10" t="str">
        <f t="shared" si="4"/>
        <v>TBC69</v>
      </c>
      <c r="G73" s="10">
        <f t="shared" si="2"/>
        <v>69</v>
      </c>
    </row>
    <row r="74" spans="1:7" ht="31.5" customHeight="1" x14ac:dyDescent="0.25">
      <c r="A74" s="7" t="str">
        <f>IF(ISERROR(VLOOKUP($F74,Risk_Assessment!$A:$N,13,FALSE)),"",VLOOKUP($F74,Risk_Assessment!$A:$N,13,FALSE))</f>
        <v>TBC</v>
      </c>
      <c r="B74" s="7" t="str">
        <f>IF(ISERROR(VLOOKUP($F74,Risk_Assessment!$A:$N,7,FALSE)),"",VLOOKUP($F74,Risk_Assessment!$A:$N,7,FALSE))</f>
        <v>Z6</v>
      </c>
      <c r="C74" s="7" t="str">
        <f>IF(ISERROR(VLOOKUP($F74,Risk_Assessment!$A:$N,8,FALSE)),"",VLOOKUP($F74,Risk_Assessment!$A:$N,8,FALSE))</f>
        <v>Do operators have adequate (even if informal) general hygiene awareness?</v>
      </c>
      <c r="D74" s="7">
        <f>IF(ISERROR(VLOOKUP($F74,Risk_Assessment!$A:$N,11,FALSE)),"",VLOOKUP($F74,Risk_Assessment!$A:$N,11,FALSE))</f>
        <v>0</v>
      </c>
      <c r="E74" s="7">
        <f>IF(ISERROR(VLOOKUP($F74,Risk_Assessment!$A:$N,12,FALSE)),"",VLOOKUP($F74,Risk_Assessment!$A:$N,12,FALSE))</f>
        <v>0</v>
      </c>
      <c r="F74" s="10" t="str">
        <f t="shared" si="4"/>
        <v>TBC70</v>
      </c>
      <c r="G74" s="10">
        <f t="shared" si="2"/>
        <v>70</v>
      </c>
    </row>
    <row r="75" spans="1:7" ht="31.5" customHeight="1" x14ac:dyDescent="0.25">
      <c r="A75" s="7" t="str">
        <f>IF(ISERROR(VLOOKUP($F75,Risk_Assessment!$A:$N,13,FALSE)),"",VLOOKUP($F75,Risk_Assessment!$A:$N,13,FALSE))</f>
        <v>TBC</v>
      </c>
      <c r="B75" s="7" t="str">
        <f>IF(ISERROR(VLOOKUP($F75,Risk_Assessment!$A:$N,7,FALSE)),"",VLOOKUP($F75,Risk_Assessment!$A:$N,7,FALSE))</f>
        <v>Z7</v>
      </c>
      <c r="C75" s="7" t="str">
        <f>IF(ISERROR(VLOOKUP($F75,Risk_Assessment!$A:$N,8,FALSE)),"",VLOOKUP($F75,Risk_Assessment!$A:$N,8,FALSE))</f>
        <v>Is there a documented procedure for operation of valves including authorisation?</v>
      </c>
      <c r="D75" s="7">
        <f>IF(ISERROR(VLOOKUP($F75,Risk_Assessment!$A:$N,11,FALSE)),"",VLOOKUP($F75,Risk_Assessment!$A:$N,11,FALSE))</f>
        <v>0</v>
      </c>
      <c r="E75" s="7">
        <f>IF(ISERROR(VLOOKUP($F75,Risk_Assessment!$A:$N,12,FALSE)),"",VLOOKUP($F75,Risk_Assessment!$A:$N,12,FALSE))</f>
        <v>0</v>
      </c>
      <c r="F75" s="10" t="str">
        <f t="shared" si="4"/>
        <v>TBC71</v>
      </c>
      <c r="G75" s="10">
        <f t="shared" si="2"/>
        <v>71</v>
      </c>
    </row>
    <row r="76" spans="1:7" ht="31.5" customHeight="1" x14ac:dyDescent="0.25">
      <c r="A76" s="7" t="str">
        <f>IF(ISERROR(VLOOKUP($F76,Risk_Assessment!$A:$N,13,FALSE)),"",VLOOKUP($F76,Risk_Assessment!$A:$N,13,FALSE))</f>
        <v>TBC</v>
      </c>
      <c r="B76" s="7" t="str">
        <f>IF(ISERROR(VLOOKUP($F76,Risk_Assessment!$A:$N,7,FALSE)),"",VLOOKUP($F76,Risk_Assessment!$A:$N,7,FALSE))</f>
        <v>Z8</v>
      </c>
      <c r="C76" s="7" t="str">
        <f>IF(ISERROR(VLOOKUP($F76,Risk_Assessment!$A:$N,8,FALSE)),"",VLOOKUP($F76,Risk_Assessment!$A:$N,8,FALSE))</f>
        <v>Are there any records of reservoir cleaning and maintenance (at least bi-annually) ?</v>
      </c>
      <c r="D76" s="7">
        <f>IF(ISERROR(VLOOKUP($F76,Risk_Assessment!$A:$N,11,FALSE)),"",VLOOKUP($F76,Risk_Assessment!$A:$N,11,FALSE))</f>
        <v>0</v>
      </c>
      <c r="E76" s="7">
        <f>IF(ISERROR(VLOOKUP($F76,Risk_Assessment!$A:$N,12,FALSE)),"",VLOOKUP($F76,Risk_Assessment!$A:$N,12,FALSE))</f>
        <v>0</v>
      </c>
      <c r="F76" s="10" t="str">
        <f t="shared" si="4"/>
        <v>TBC72</v>
      </c>
      <c r="G76" s="10">
        <f t="shared" si="2"/>
        <v>72</v>
      </c>
    </row>
    <row r="77" spans="1:7" ht="31.5" customHeight="1" x14ac:dyDescent="0.25">
      <c r="A77" s="7" t="str">
        <f>IF(ISERROR(VLOOKUP($F77,Risk_Assessment!$A:$N,13,FALSE)),"",VLOOKUP($F77,Risk_Assessment!$A:$N,13,FALSE))</f>
        <v>TBC</v>
      </c>
      <c r="B77" s="7" t="str">
        <f>IF(ISERROR(VLOOKUP($F77,Risk_Assessment!$A:$N,7,FALSE)),"",VLOOKUP($F77,Risk_Assessment!$A:$N,7,FALSE))</f>
        <v>Z9</v>
      </c>
      <c r="C77" s="7" t="str">
        <f>IF(ISERROR(VLOOKUP($F77,Risk_Assessment!$A:$N,8,FALSE)),"",VLOOKUP($F77,Risk_Assessment!$A:$N,8,FALSE))</f>
        <v>Are the records checked to ensure the required maintenance and checks have been carried out satisfactorily?</v>
      </c>
      <c r="D77" s="7">
        <f>IF(ISERROR(VLOOKUP($F77,Risk_Assessment!$A:$N,11,FALSE)),"",VLOOKUP($F77,Risk_Assessment!$A:$N,11,FALSE))</f>
        <v>0</v>
      </c>
      <c r="E77" s="7">
        <f>IF(ISERROR(VLOOKUP($F77,Risk_Assessment!$A:$N,12,FALSE)),"",VLOOKUP($F77,Risk_Assessment!$A:$N,12,FALSE))</f>
        <v>0</v>
      </c>
      <c r="F77" s="10" t="str">
        <f t="shared" si="4"/>
        <v>TBC73</v>
      </c>
      <c r="G77" s="10">
        <f t="shared" si="2"/>
        <v>73</v>
      </c>
    </row>
    <row r="78" spans="1:7" ht="31.5" customHeight="1" x14ac:dyDescent="0.25">
      <c r="A78" s="7" t="str">
        <f>IF(ISERROR(VLOOKUP($F78,Risk_Assessment!$A:$N,13,FALSE)),"",VLOOKUP($F78,Risk_Assessment!$A:$N,13,FALSE))</f>
        <v>TBC</v>
      </c>
      <c r="B78" s="7" t="str">
        <f>IF(ISERROR(VLOOKUP($F78,Risk_Assessment!$A:$N,7,FALSE)),"",VLOOKUP($F78,Risk_Assessment!$A:$N,7,FALSE))</f>
        <v>Z10</v>
      </c>
      <c r="C78" s="7" t="str">
        <f>IF(ISERROR(VLOOKUP($F78,Risk_Assessment!$A:$N,8,FALSE)),"",VLOOKUP($F78,Risk_Assessment!$A:$N,8,FALSE))</f>
        <v>Is there a stock control process for any chemicals used to ensure their continuous availability?</v>
      </c>
      <c r="D78" s="7">
        <f>IF(ISERROR(VLOOKUP($F78,Risk_Assessment!$A:$N,11,FALSE)),"",VLOOKUP($F78,Risk_Assessment!$A:$N,11,FALSE))</f>
        <v>0</v>
      </c>
      <c r="E78" s="7">
        <f>IF(ISERROR(VLOOKUP($F78,Risk_Assessment!$A:$N,12,FALSE)),"",VLOOKUP($F78,Risk_Assessment!$A:$N,12,FALSE))</f>
        <v>0</v>
      </c>
      <c r="F78" s="10" t="str">
        <f t="shared" si="4"/>
        <v>TBC74</v>
      </c>
      <c r="G78" s="10">
        <f t="shared" si="2"/>
        <v>74</v>
      </c>
    </row>
    <row r="79" spans="1:7" ht="31.5" customHeight="1" x14ac:dyDescent="0.25">
      <c r="A79" s="7" t="str">
        <f>IF(ISERROR(VLOOKUP($F79,Risk_Assessment!$A:$N,13,FALSE)),"",VLOOKUP($F79,Risk_Assessment!$A:$N,13,FALSE))</f>
        <v>TBC</v>
      </c>
      <c r="B79" s="7" t="str">
        <f>IF(ISERROR(VLOOKUP($F79,Risk_Assessment!$A:$N,7,FALSE)),"",VLOOKUP($F79,Risk_Assessment!$A:$N,7,FALSE))</f>
        <v>Z11</v>
      </c>
      <c r="C79" s="7" t="str">
        <f>IF(ISERROR(VLOOKUP($F79,Risk_Assessment!$A:$N,8,FALSE)),"",VLOOKUP($F79,Risk_Assessment!$A:$N,8,FALSE))</f>
        <v>Is there a stock control process for any key spare parts/equipment?</v>
      </c>
      <c r="D79" s="7">
        <f>IF(ISERROR(VLOOKUP($F79,Risk_Assessment!$A:$N,11,FALSE)),"",VLOOKUP($F79,Risk_Assessment!$A:$N,11,FALSE))</f>
        <v>0</v>
      </c>
      <c r="E79" s="7">
        <f>IF(ISERROR(VLOOKUP($F79,Risk_Assessment!$A:$N,12,FALSE)),"",VLOOKUP($F79,Risk_Assessment!$A:$N,12,FALSE))</f>
        <v>0</v>
      </c>
      <c r="F79" s="10" t="str">
        <f t="shared" si="4"/>
        <v>TBC75</v>
      </c>
      <c r="G79" s="10">
        <f t="shared" si="2"/>
        <v>75</v>
      </c>
    </row>
    <row r="80" spans="1:7" ht="31.5" customHeight="1" x14ac:dyDescent="0.25">
      <c r="A80" s="7" t="str">
        <f>IF(ISERROR(VLOOKUP($F80,Risk_Assessment!$A:$N,13,FALSE)),"",VLOOKUP($F80,Risk_Assessment!$A:$N,13,FALSE))</f>
        <v>TBC</v>
      </c>
      <c r="B80" s="7" t="str">
        <f>IF(ISERROR(VLOOKUP($F80,Risk_Assessment!$A:$N,7,FALSE)),"",VLOOKUP($F80,Risk_Assessment!$A:$N,7,FALSE))</f>
        <v>Z12</v>
      </c>
      <c r="C80" s="7" t="str">
        <f>IF(ISERROR(VLOOKUP($F80,Risk_Assessment!$A:$N,8,FALSE)),"",VLOOKUP($F80,Risk_Assessment!$A:$N,8,FALSE))</f>
        <v>Is there a documented contingency plan in the event of power failure, equipment failure?</v>
      </c>
      <c r="D80" s="7">
        <f>IF(ISERROR(VLOOKUP($F80,Risk_Assessment!$A:$N,11,FALSE)),"",VLOOKUP($F80,Risk_Assessment!$A:$N,11,FALSE))</f>
        <v>0</v>
      </c>
      <c r="E80" s="7">
        <f>IF(ISERROR(VLOOKUP($F80,Risk_Assessment!$A:$N,12,FALSE)),"",VLOOKUP($F80,Risk_Assessment!$A:$N,12,FALSE))</f>
        <v>0</v>
      </c>
      <c r="F80" s="10" t="str">
        <f t="shared" si="4"/>
        <v>TBC76</v>
      </c>
      <c r="G80" s="10">
        <f t="shared" si="2"/>
        <v>76</v>
      </c>
    </row>
    <row r="81" spans="1:7" ht="31.5" hidden="1" customHeight="1" x14ac:dyDescent="0.25">
      <c r="A81" s="7" t="str">
        <f>IF(ISERROR(VLOOKUP($F81,Risk_Assessment!$A:$N,13,FALSE)),"",VLOOKUP($F81,Risk_Assessment!$A:$N,13,FALSE))</f>
        <v>TBC</v>
      </c>
      <c r="B81" s="7" t="str">
        <f>IF(ISERROR(VLOOKUP($F81,Risk_Assessment!$A:$N,7,FALSE)),"",VLOOKUP($F81,Risk_Assessment!$A:$N,7,FALSE))</f>
        <v>Z13</v>
      </c>
      <c r="C81" s="7" t="str">
        <f>IF(ISERROR(VLOOKUP($F81,Risk_Assessment!$A:$N,8,FALSE)),"",VLOOKUP($F81,Risk_Assessment!$A:$N,8,FALSE))</f>
        <v>Is the person nominated to manage the supply trained to run and maintain the supply?</v>
      </c>
      <c r="D81" s="7">
        <f>IF(ISERROR(VLOOKUP($F81,Risk_Assessment!$A:$N,11,FALSE)),"",VLOOKUP($F81,Risk_Assessment!$A:$N,11,FALSE))</f>
        <v>0</v>
      </c>
      <c r="E81" s="7">
        <f>IF(ISERROR(VLOOKUP($F81,Risk_Assessment!$A:$N,12,FALSE)),"",VLOOKUP($F81,Risk_Assessment!$A:$N,12,FALSE))</f>
        <v>0</v>
      </c>
      <c r="F81" s="10" t="str">
        <f t="shared" si="4"/>
        <v>TBC77</v>
      </c>
      <c r="G81" s="10">
        <f t="shared" ref="G81:G130" si="5">G80+1</f>
        <v>77</v>
      </c>
    </row>
    <row r="82" spans="1:7" ht="31.5" hidden="1" customHeight="1" x14ac:dyDescent="0.25">
      <c r="A82" s="7" t="str">
        <f>IF(ISERROR(VLOOKUP($F82,Risk_Assessment!$A:$N,13,FALSE)),"",VLOOKUP($F82,Risk_Assessment!$A:$N,13,FALSE))</f>
        <v>TBC</v>
      </c>
      <c r="B82" s="7" t="str">
        <f>IF(ISERROR(VLOOKUP($F82,Risk_Assessment!$A:$N,7,FALSE)),"",VLOOKUP($F82,Risk_Assessment!$A:$N,7,FALSE))</f>
        <v>Z14</v>
      </c>
      <c r="C82" s="7" t="str">
        <f>IF(ISERROR(VLOOKUP($F82,Risk_Assessment!$A:$N,8,FALSE)),"",VLOOKUP($F82,Risk_Assessment!$A:$N,8,FALSE))</f>
        <v>Is there a nominated person to run the supply when the above person is unavailable?</v>
      </c>
      <c r="D82" s="7">
        <f>IF(ISERROR(VLOOKUP($F82,Risk_Assessment!$A:$N,11,FALSE)),"",VLOOKUP($F82,Risk_Assessment!$A:$N,11,FALSE))</f>
        <v>0</v>
      </c>
      <c r="E82" s="7">
        <f>IF(ISERROR(VLOOKUP($F82,Risk_Assessment!$A:$N,12,FALSE)),"",VLOOKUP($F82,Risk_Assessment!$A:$N,12,FALSE))</f>
        <v>0</v>
      </c>
      <c r="F82" s="10" t="str">
        <f t="shared" si="4"/>
        <v>TBC78</v>
      </c>
      <c r="G82" s="10">
        <f t="shared" si="5"/>
        <v>78</v>
      </c>
    </row>
    <row r="83" spans="1:7" ht="31.5" hidden="1" customHeight="1" x14ac:dyDescent="0.25">
      <c r="A83" s="7" t="str">
        <f>IF(ISERROR(VLOOKUP($F83,Risk_Assessment!$A:$N,13,FALSE)),"",VLOOKUP($F83,Risk_Assessment!$A:$N,13,FALSE))</f>
        <v>TBC</v>
      </c>
      <c r="B83" s="7" t="str">
        <f>IF(ISERROR(VLOOKUP($F83,Risk_Assessment!$A:$N,7,FALSE)),"",VLOOKUP($F83,Risk_Assessment!$A:$N,7,FALSE))</f>
        <v>Z15</v>
      </c>
      <c r="C83" s="7" t="str">
        <f>IF(ISERROR(VLOOKUP($F83,Risk_Assessment!$A:$N,8,FALSE)),"",VLOOKUP($F83,Risk_Assessment!$A:$N,8,FALSE))</f>
        <v>Is there a documented system to report emergencies to management/owner of supply?</v>
      </c>
      <c r="D83" s="7">
        <f>IF(ISERROR(VLOOKUP($F83,Risk_Assessment!$A:$N,11,FALSE)),"",VLOOKUP($F83,Risk_Assessment!$A:$N,11,FALSE))</f>
        <v>0</v>
      </c>
      <c r="E83" s="7">
        <f>IF(ISERROR(VLOOKUP($F83,Risk_Assessment!$A:$N,12,FALSE)),"",VLOOKUP($F83,Risk_Assessment!$A:$N,12,FALSE))</f>
        <v>0</v>
      </c>
      <c r="F83" s="10" t="str">
        <f t="shared" si="4"/>
        <v>TBC79</v>
      </c>
      <c r="G83" s="10">
        <f t="shared" si="5"/>
        <v>79</v>
      </c>
    </row>
    <row r="84" spans="1:7" ht="31.5" hidden="1" customHeight="1" x14ac:dyDescent="0.25">
      <c r="A84" s="7" t="str">
        <f>IF(ISERROR(VLOOKUP($F84,Risk_Assessment!$A:$N,13,FALSE)),"",VLOOKUP($F84,Risk_Assessment!$A:$N,13,FALSE))</f>
        <v>TBC</v>
      </c>
      <c r="B84" s="7" t="str">
        <f>IF(ISERROR(VLOOKUP($F84,Risk_Assessment!$A:$N,7,FALSE)),"",VLOOKUP($F84,Risk_Assessment!$A:$N,7,FALSE))</f>
        <v>Z16</v>
      </c>
      <c r="C84" s="7" t="str">
        <f>IF(ISERROR(VLOOKUP($F84,Risk_Assessment!$A:$N,8,FALSE)),"",VLOOKUP($F84,Risk_Assessment!$A:$N,8,FALSE))</f>
        <v>Are there calibration schedules in place for key dosing and monitoring equipment?</v>
      </c>
      <c r="D84" s="7">
        <f>IF(ISERROR(VLOOKUP($F84,Risk_Assessment!$A:$N,11,FALSE)),"",VLOOKUP($F84,Risk_Assessment!$A:$N,11,FALSE))</f>
        <v>0</v>
      </c>
      <c r="E84" s="7">
        <f>IF(ISERROR(VLOOKUP($F84,Risk_Assessment!$A:$N,12,FALSE)),"",VLOOKUP($F84,Risk_Assessment!$A:$N,12,FALSE))</f>
        <v>0</v>
      </c>
      <c r="F84" s="10" t="str">
        <f t="shared" si="4"/>
        <v>TBC80</v>
      </c>
      <c r="G84" s="10">
        <f t="shared" si="5"/>
        <v>80</v>
      </c>
    </row>
    <row r="85" spans="1:7" ht="31.5" hidden="1" customHeight="1" x14ac:dyDescent="0.25">
      <c r="A85" s="7" t="str">
        <f>IF(ISERROR(VLOOKUP($F85,Risk_Assessment!$A:$N,13,FALSE)),"",VLOOKUP($F85,Risk_Assessment!$A:$N,13,FALSE))</f>
        <v>TBC</v>
      </c>
      <c r="B85" s="7" t="str">
        <f>IF(ISERROR(VLOOKUP($F85,Risk_Assessment!$A:$N,7,FALSE)),"",VLOOKUP($F85,Risk_Assessment!$A:$N,7,FALSE))</f>
        <v>Z17</v>
      </c>
      <c r="C85" s="7" t="str">
        <f>IF(ISERROR(VLOOKUP($F85,Risk_Assessment!$A:$N,8,FALSE)),"",VLOOKUP($F85,Risk_Assessment!$A:$N,8,FALSE))</f>
        <v>Is there a weekly site inspection to check for changes (e.g. Dead sheep, broken fence)?</v>
      </c>
      <c r="D85" s="7">
        <f>IF(ISERROR(VLOOKUP($F85,Risk_Assessment!$A:$N,11,FALSE)),"",VLOOKUP($F85,Risk_Assessment!$A:$N,11,FALSE))</f>
        <v>0</v>
      </c>
      <c r="E85" s="7">
        <f>IF(ISERROR(VLOOKUP($F85,Risk_Assessment!$A:$N,12,FALSE)),"",VLOOKUP($F85,Risk_Assessment!$A:$N,12,FALSE))</f>
        <v>0</v>
      </c>
      <c r="F85" s="10" t="str">
        <f t="shared" si="4"/>
        <v>TBC81</v>
      </c>
      <c r="G85" s="10">
        <f t="shared" si="5"/>
        <v>81</v>
      </c>
    </row>
    <row r="86" spans="1:7" ht="31.5" hidden="1" customHeight="1" x14ac:dyDescent="0.25">
      <c r="A86" s="7" t="str">
        <f>IF(ISERROR(VLOOKUP($F86,Risk_Assessment!$A:$N,13,FALSE)),"",VLOOKUP($F86,Risk_Assessment!$A:$N,13,FALSE))</f>
        <v>TBC</v>
      </c>
      <c r="B86" s="7" t="str">
        <f>IF(ISERROR(VLOOKUP($F86,Risk_Assessment!$A:$N,7,FALSE)),"",VLOOKUP($F86,Risk_Assessment!$A:$N,7,FALSE))</f>
        <v>Z18</v>
      </c>
      <c r="C86" s="7" t="str">
        <f>IF(ISERROR(VLOOKUP($F86,Risk_Assessment!$A:$N,8,FALSE)),"",VLOOKUP($F86,Risk_Assessment!$A:$N,8,FALSE))</f>
        <v>Are there appropriate procedures for rectifying customer complaints?</v>
      </c>
      <c r="D86" s="7">
        <f>IF(ISERROR(VLOOKUP($F86,Risk_Assessment!$A:$N,11,FALSE)),"",VLOOKUP($F86,Risk_Assessment!$A:$N,11,FALSE))</f>
        <v>0</v>
      </c>
      <c r="E86" s="7">
        <f>IF(ISERROR(VLOOKUP($F86,Risk_Assessment!$A:$N,12,FALSE)),"",VLOOKUP($F86,Risk_Assessment!$A:$N,12,FALSE))</f>
        <v>0</v>
      </c>
      <c r="F86" s="10" t="str">
        <f t="shared" si="4"/>
        <v>TBC82</v>
      </c>
      <c r="G86" s="10">
        <f t="shared" si="5"/>
        <v>82</v>
      </c>
    </row>
    <row r="87" spans="1:7" ht="31.5" hidden="1" customHeight="1" x14ac:dyDescent="0.25">
      <c r="A87" s="7" t="str">
        <f>IF(ISERROR(VLOOKUP($F87,Risk_Assessment!$A:$N,13,FALSE)),"",VLOOKUP($F87,Risk_Assessment!$A:$N,13,FALSE))</f>
        <v>TBC</v>
      </c>
      <c r="B87" s="7" t="str">
        <f>IF(ISERROR(VLOOKUP($F87,Risk_Assessment!$A:$N,7,FALSE)),"",VLOOKUP($F87,Risk_Assessment!$A:$N,7,FALSE))</f>
        <v>Z19</v>
      </c>
      <c r="C87" s="7" t="str">
        <f>IF(ISERROR(VLOOKUP($F87,Risk_Assessment!$A:$N,8,FALSE)),"",VLOOKUP($F87,Risk_Assessment!$A:$N,8,FALSE))</f>
        <v>Are there procedures and records in place to inform the LA of any changes to the risk assessment?</v>
      </c>
      <c r="D87" s="7">
        <f>IF(ISERROR(VLOOKUP($F87,Risk_Assessment!$A:$N,11,FALSE)),"",VLOOKUP($F87,Risk_Assessment!$A:$N,11,FALSE))</f>
        <v>0</v>
      </c>
      <c r="E87" s="7">
        <f>IF(ISERROR(VLOOKUP($F87,Risk_Assessment!$A:$N,12,FALSE)),"",VLOOKUP($F87,Risk_Assessment!$A:$N,12,FALSE))</f>
        <v>0</v>
      </c>
      <c r="F87" s="10" t="str">
        <f t="shared" si="4"/>
        <v>TBC83</v>
      </c>
      <c r="G87" s="10">
        <f t="shared" si="5"/>
        <v>83</v>
      </c>
    </row>
    <row r="88" spans="1:7" ht="31.5" hidden="1" customHeight="1" x14ac:dyDescent="0.25">
      <c r="A88" s="7" t="str">
        <f>IF(ISERROR(VLOOKUP($F88,Risk_Assessment!$A:$N,13,FALSE)),"",VLOOKUP($F88,Risk_Assessment!$A:$N,13,FALSE))</f>
        <v>TBC</v>
      </c>
      <c r="B88" s="7" t="str">
        <f>IF(ISERROR(VLOOKUP($F88,Risk_Assessment!$A:$N,7,FALSE)),"",VLOOKUP($F88,Risk_Assessment!$A:$N,7,FALSE))</f>
        <v>Z20</v>
      </c>
      <c r="C88" s="7" t="str">
        <f>IF(ISERROR(VLOOKUP($F88,Risk_Assessment!$A:$N,8,FALSE)),"",VLOOKUP($F88,Risk_Assessment!$A:$N,8,FALSE))</f>
        <v>If a risk assessment has previously been carried out, is there a plan for delivering the required improvements?</v>
      </c>
      <c r="D88" s="7">
        <f>IF(ISERROR(VLOOKUP($F88,Risk_Assessment!$A:$N,11,FALSE)),"",VLOOKUP($F88,Risk_Assessment!$A:$N,11,FALSE))</f>
        <v>0</v>
      </c>
      <c r="E88" s="7">
        <f>IF(ISERROR(VLOOKUP($F88,Risk_Assessment!$A:$N,12,FALSE)),"",VLOOKUP($F88,Risk_Assessment!$A:$N,12,FALSE))</f>
        <v>0</v>
      </c>
      <c r="F88" s="10" t="str">
        <f t="shared" si="4"/>
        <v>TBC84</v>
      </c>
      <c r="G88" s="10">
        <f t="shared" si="5"/>
        <v>84</v>
      </c>
    </row>
    <row r="89" spans="1:7" ht="31.5" hidden="1" customHeight="1" x14ac:dyDescent="0.25">
      <c r="A89" s="7" t="str">
        <f>IF(ISERROR(VLOOKUP($F89,Risk_Assessment!$A:$N,13,FALSE)),"",VLOOKUP($F89,Risk_Assessment!$A:$N,13,FALSE))</f>
        <v>TBC</v>
      </c>
      <c r="B89" s="7" t="str">
        <f>IF(ISERROR(VLOOKUP($F89,Risk_Assessment!$A:$N,7,FALSE)),"",VLOOKUP($F89,Risk_Assessment!$A:$N,7,FALSE))</f>
        <v>Z21</v>
      </c>
      <c r="C89" s="7" t="str">
        <f>IF(ISERROR(VLOOKUP($F89,Risk_Assessment!$A:$N,8,FALSE)),"",VLOOKUP($F89,Risk_Assessment!$A:$N,8,FALSE))</f>
        <v xml:space="preserve">Is there a detailed plan of the site including details of source, tanks, distribution pipes, valves (material, age) etc. </v>
      </c>
      <c r="D89" s="7">
        <f>IF(ISERROR(VLOOKUP($F89,Risk_Assessment!$A:$N,11,FALSE)),"",VLOOKUP($F89,Risk_Assessment!$A:$N,11,FALSE))</f>
        <v>0</v>
      </c>
      <c r="E89" s="7">
        <f>IF(ISERROR(VLOOKUP($F89,Risk_Assessment!$A:$N,12,FALSE)),"",VLOOKUP($F89,Risk_Assessment!$A:$N,12,FALSE))</f>
        <v>0</v>
      </c>
      <c r="F89" s="10" t="str">
        <f t="shared" si="4"/>
        <v>TBC85</v>
      </c>
      <c r="G89" s="10">
        <f t="shared" si="5"/>
        <v>85</v>
      </c>
    </row>
    <row r="90" spans="1:7" ht="31.5" hidden="1" customHeight="1" x14ac:dyDescent="0.25">
      <c r="A90" s="7" t="str">
        <f>IF(ISERROR(VLOOKUP($F90,Risk_Assessment!$A:$N,13,FALSE)),"",VLOOKUP($F90,Risk_Assessment!$A:$N,13,FALSE))</f>
        <v>TBC</v>
      </c>
      <c r="B90" s="7" t="str">
        <f>IF(ISERROR(VLOOKUP($F90,Risk_Assessment!$A:$N,7,FALSE)),"",VLOOKUP($F90,Risk_Assessment!$A:$N,7,FALSE))</f>
        <v>Z22</v>
      </c>
      <c r="C90" s="7" t="str">
        <f>IF(ISERROR(VLOOKUP($F90,Risk_Assessment!$A:$N,8,FALSE)),"",VLOOKUP($F90,Risk_Assessment!$A:$N,8,FALSE))</f>
        <v>Is there a documented contingency for the supply running out?</v>
      </c>
      <c r="D90" s="7">
        <f>IF(ISERROR(VLOOKUP($F90,Risk_Assessment!$A:$N,11,FALSE)),"",VLOOKUP($F90,Risk_Assessment!$A:$N,11,FALSE))</f>
        <v>0</v>
      </c>
      <c r="E90" s="7">
        <f>IF(ISERROR(VLOOKUP($F90,Risk_Assessment!$A:$N,12,FALSE)),"",VLOOKUP($F90,Risk_Assessment!$A:$N,12,FALSE))</f>
        <v>0</v>
      </c>
      <c r="F90" s="10" t="str">
        <f t="shared" si="4"/>
        <v>TBC86</v>
      </c>
      <c r="G90" s="10">
        <f t="shared" si="5"/>
        <v>86</v>
      </c>
    </row>
    <row r="91" spans="1:7" ht="31.5" hidden="1" customHeight="1" x14ac:dyDescent="0.25">
      <c r="A91" s="7" t="str">
        <f>IF(ISERROR(VLOOKUP($F91,Risk_Assessment!$A:$N,13,FALSE)),"",VLOOKUP($F91,Risk_Assessment!$A:$N,13,FALSE))</f>
        <v>TBC</v>
      </c>
      <c r="B91" s="7" t="str">
        <f>IF(ISERROR(VLOOKUP($F91,Risk_Assessment!$A:$N,7,FALSE)),"",VLOOKUP($F91,Risk_Assessment!$A:$N,7,FALSE))</f>
        <v>Z23</v>
      </c>
      <c r="C91" s="7" t="str">
        <f>IF(ISERROR(VLOOKUP($F91,Risk_Assessment!$A:$N,8,FALSE)),"",VLOOKUP($F91,Risk_Assessment!$A:$N,8,FALSE))</f>
        <v>Do the treatment chemicals and materials conform to Regulation 5? Have all new installations since 2010 complied with Regulation 5 (or equivalent in Wales) – products and processes</v>
      </c>
      <c r="D91" s="7">
        <f>IF(ISERROR(VLOOKUP($F91,Risk_Assessment!$A:$N,11,FALSE)),"",VLOOKUP($F91,Risk_Assessment!$A:$N,11,FALSE))</f>
        <v>0</v>
      </c>
      <c r="E91" s="7">
        <f>IF(ISERROR(VLOOKUP($F91,Risk_Assessment!$A:$N,12,FALSE)),"",VLOOKUP($F91,Risk_Assessment!$A:$N,12,FALSE))</f>
        <v>0</v>
      </c>
      <c r="F91" s="10" t="str">
        <f t="shared" si="4"/>
        <v>TBC87</v>
      </c>
      <c r="G91" s="10">
        <f t="shared" si="5"/>
        <v>87</v>
      </c>
    </row>
    <row r="92" spans="1:7" ht="31.5" hidden="1" customHeight="1" x14ac:dyDescent="0.25">
      <c r="A92" s="7" t="str">
        <f>IF(ISERROR(VLOOKUP($F92,Risk_Assessment!$A:$N,13,FALSE)),"",VLOOKUP($F92,Risk_Assessment!$A:$N,13,FALSE))</f>
        <v>TBC</v>
      </c>
      <c r="B92" s="7" t="str">
        <f>IF(ISERROR(VLOOKUP($F92,Risk_Assessment!$A:$N,7,FALSE)),"",VLOOKUP($F92,Risk_Assessment!$A:$N,7,FALSE))</f>
        <v>Z24</v>
      </c>
      <c r="C92" s="7" t="str">
        <f>IF(ISERROR(VLOOKUP($F92,Risk_Assessment!$A:$N,8,FALSE)),"",VLOOKUP($F92,Risk_Assessment!$A:$N,8,FALSE))</f>
        <v>Do all materials involved in the distribution system conform to Regulation 5? Have all new installations since 2010 complied with Regulation 5 (or equivalent in Wales) – products and processes?</v>
      </c>
      <c r="D92" s="7">
        <f>IF(ISERROR(VLOOKUP($F92,Risk_Assessment!$A:$N,11,FALSE)),"",VLOOKUP($F92,Risk_Assessment!$A:$N,11,FALSE))</f>
        <v>0</v>
      </c>
      <c r="E92" s="7">
        <f>IF(ISERROR(VLOOKUP($F92,Risk_Assessment!$A:$N,12,FALSE)),"",VLOOKUP($F92,Risk_Assessment!$A:$N,12,FALSE))</f>
        <v>0</v>
      </c>
      <c r="F92" s="10" t="str">
        <f t="shared" si="4"/>
        <v>TBC88</v>
      </c>
      <c r="G92" s="10">
        <f t="shared" si="5"/>
        <v>88</v>
      </c>
    </row>
    <row r="93" spans="1:7" ht="31.5" hidden="1" customHeight="1" x14ac:dyDescent="0.25">
      <c r="A93" s="7" t="str">
        <f>IF(ISERROR(VLOOKUP($F93,Risk_Assessment!$A:$N,13,FALSE)),"",VLOOKUP($F93,Risk_Assessment!$A:$N,13,FALSE))</f>
        <v>TBC</v>
      </c>
      <c r="B93" s="7" t="str">
        <f>IF(ISERROR(VLOOKUP($F93,Risk_Assessment!$A:$N,7,FALSE)),"",VLOOKUP($F93,Risk_Assessment!$A:$N,7,FALSE))</f>
        <v>Z25</v>
      </c>
      <c r="C93" s="7" t="str">
        <f>IF(ISERROR(VLOOKUP($F93,Risk_Assessment!$A:$N,8,FALSE)),"",VLOOKUP($F93,Risk_Assessment!$A:$N,8,FALSE))</f>
        <v>Is there a documented procedure for carrying out mains tappings (making new connections into pipes)?</v>
      </c>
      <c r="D93" s="7">
        <f>IF(ISERROR(VLOOKUP($F93,Risk_Assessment!$A:$N,11,FALSE)),"",VLOOKUP($F93,Risk_Assessment!$A:$N,11,FALSE))</f>
        <v>0</v>
      </c>
      <c r="E93" s="7">
        <f>IF(ISERROR(VLOOKUP($F93,Risk_Assessment!$A:$N,12,FALSE)),"",VLOOKUP($F93,Risk_Assessment!$A:$N,12,FALSE))</f>
        <v>0</v>
      </c>
      <c r="F93" s="10" t="str">
        <f t="shared" si="4"/>
        <v>TBC89</v>
      </c>
      <c r="G93" s="10">
        <f t="shared" si="5"/>
        <v>89</v>
      </c>
    </row>
    <row r="94" spans="1:7" ht="31.5" hidden="1" customHeight="1" x14ac:dyDescent="0.25">
      <c r="A94" s="7" t="str">
        <f>IF(ISERROR(VLOOKUP($F94,Risk_Assessment!$A:$N,13,FALSE)),"",VLOOKUP($F94,Risk_Assessment!$A:$N,13,FALSE))</f>
        <v>TBC</v>
      </c>
      <c r="B94" s="7" t="str">
        <f>IF(ISERROR(VLOOKUP($F94,Risk_Assessment!$A:$N,7,FALSE)),"",VLOOKUP($F94,Risk_Assessment!$A:$N,7,FALSE))</f>
        <v>Z26</v>
      </c>
      <c r="C94" s="7" t="str">
        <f>IF(ISERROR(VLOOKUP($F94,Risk_Assessment!$A:$N,8,FALSE)),"",VLOOKUP($F94,Risk_Assessment!$A:$N,8,FALSE))</f>
        <v>Are persons carrying out this work competent and trained in this procedure?(e.g. approved by a water company or part of the Water Safe Scheme)?</v>
      </c>
      <c r="D94" s="7">
        <f>IF(ISERROR(VLOOKUP($F94,Risk_Assessment!$A:$N,11,FALSE)),"",VLOOKUP($F94,Risk_Assessment!$A:$N,11,FALSE))</f>
        <v>0</v>
      </c>
      <c r="E94" s="7">
        <f>IF(ISERROR(VLOOKUP($F94,Risk_Assessment!$A:$N,12,FALSE)),"",VLOOKUP($F94,Risk_Assessment!$A:$N,12,FALSE))</f>
        <v>0</v>
      </c>
      <c r="F94" s="10" t="str">
        <f t="shared" si="4"/>
        <v>TBC90</v>
      </c>
      <c r="G94" s="10">
        <f t="shared" si="5"/>
        <v>90</v>
      </c>
    </row>
    <row r="95" spans="1:7" ht="31.5" hidden="1" customHeight="1" x14ac:dyDescent="0.25">
      <c r="A95" s="7" t="str">
        <f>IF(ISERROR(VLOOKUP($F95,Risk_Assessment!$A:$N,13,FALSE)),"",VLOOKUP($F95,Risk_Assessment!$A:$N,13,FALSE))</f>
        <v>TBC</v>
      </c>
      <c r="B95" s="7" t="str">
        <f>IF(ISERROR(VLOOKUP($F95,Risk_Assessment!$A:$N,7,FALSE)),"",VLOOKUP($F95,Risk_Assessment!$A:$N,7,FALSE))</f>
        <v>Z27</v>
      </c>
      <c r="C95" s="7" t="str">
        <f>IF(ISERROR(VLOOKUP($F95,Risk_Assessment!$A:$N,8,FALSE)),"",VLOOKUP($F95,Risk_Assessment!$A:$N,8,FALSE))</f>
        <v>Any additional site specific hazard(s) associated with management</v>
      </c>
      <c r="D95" s="7">
        <f>IF(ISERROR(VLOOKUP($F95,Risk_Assessment!$A:$N,11,FALSE)),"",VLOOKUP($F95,Risk_Assessment!$A:$N,11,FALSE))</f>
        <v>0</v>
      </c>
      <c r="E95" s="7">
        <f>IF(ISERROR(VLOOKUP($F95,Risk_Assessment!$A:$N,12,FALSE)),"",VLOOKUP($F95,Risk_Assessment!$A:$N,12,FALSE))</f>
        <v>0</v>
      </c>
      <c r="F95" s="10" t="str">
        <f t="shared" si="4"/>
        <v>TBC91</v>
      </c>
      <c r="G95" s="10">
        <f t="shared" si="5"/>
        <v>91</v>
      </c>
    </row>
    <row r="96" spans="1:7" ht="31.5" hidden="1" customHeight="1" x14ac:dyDescent="0.25">
      <c r="A96" s="7" t="str">
        <f>IF(ISERROR(VLOOKUP($F96,Risk_Assessment!$A:$N,13,FALSE)),"",VLOOKUP($F96,Risk_Assessment!$A:$N,13,FALSE))</f>
        <v/>
      </c>
      <c r="B96" s="7" t="str">
        <f>IF(ISERROR(VLOOKUP($F96,Risk_Assessment!$A:$N,7,FALSE)),"",VLOOKUP($F96,Risk_Assessment!$A:$N,7,FALSE))</f>
        <v/>
      </c>
      <c r="C96" s="7" t="str">
        <f>IF(ISERROR(VLOOKUP($F96,Risk_Assessment!$A:$N,8,FALSE)),"",VLOOKUP($F96,Risk_Assessment!$A:$N,8,FALSE))</f>
        <v/>
      </c>
      <c r="D96" s="7" t="str">
        <f>IF(ISERROR(VLOOKUP($F96,Risk_Assessment!$A:$N,11,FALSE)),"",VLOOKUP($F96,Risk_Assessment!$A:$N,11,FALSE))</f>
        <v/>
      </c>
      <c r="E96" s="7" t="str">
        <f>IF(ISERROR(VLOOKUP($F96,Risk_Assessment!$A:$N,12,FALSE)),"",VLOOKUP($F96,Risk_Assessment!$A:$N,12,FALSE))</f>
        <v/>
      </c>
      <c r="F96" s="10" t="str">
        <f t="shared" si="4"/>
        <v>TBC92</v>
      </c>
      <c r="G96" s="10">
        <f t="shared" si="5"/>
        <v>92</v>
      </c>
    </row>
    <row r="97" spans="1:7" ht="31.5" hidden="1" customHeight="1" x14ac:dyDescent="0.25">
      <c r="A97" s="7" t="str">
        <f>IF(ISERROR(VLOOKUP($F97,Risk_Assessment!$A:$N,13,FALSE)),"",VLOOKUP($F97,Risk_Assessment!$A:$N,13,FALSE))</f>
        <v/>
      </c>
      <c r="B97" s="7" t="str">
        <f>IF(ISERROR(VLOOKUP($F97,Risk_Assessment!$A:$N,7,FALSE)),"",VLOOKUP($F97,Risk_Assessment!$A:$N,7,FALSE))</f>
        <v/>
      </c>
      <c r="C97" s="7" t="str">
        <f>IF(ISERROR(VLOOKUP($F97,Risk_Assessment!$A:$N,8,FALSE)),"",VLOOKUP($F97,Risk_Assessment!$A:$N,8,FALSE))</f>
        <v/>
      </c>
      <c r="D97" s="7" t="str">
        <f>IF(ISERROR(VLOOKUP($F97,Risk_Assessment!$A:$N,11,FALSE)),"",VLOOKUP($F97,Risk_Assessment!$A:$N,11,FALSE))</f>
        <v/>
      </c>
      <c r="E97" s="7" t="str">
        <f>IF(ISERROR(VLOOKUP($F97,Risk_Assessment!$A:$N,12,FALSE)),"",VLOOKUP($F97,Risk_Assessment!$A:$N,12,FALSE))</f>
        <v/>
      </c>
      <c r="F97" s="10" t="str">
        <f t="shared" si="4"/>
        <v>TBC93</v>
      </c>
      <c r="G97" s="10">
        <f t="shared" si="5"/>
        <v>93</v>
      </c>
    </row>
    <row r="98" spans="1:7" ht="31.5" hidden="1" customHeight="1" x14ac:dyDescent="0.25">
      <c r="A98" s="7" t="str">
        <f>IF(ISERROR(VLOOKUP($F98,Risk_Assessment!$A:$N,13,FALSE)),"",VLOOKUP($F98,Risk_Assessment!$A:$N,13,FALSE))</f>
        <v/>
      </c>
      <c r="B98" s="7" t="str">
        <f>IF(ISERROR(VLOOKUP($F98,Risk_Assessment!$A:$N,7,FALSE)),"",VLOOKUP($F98,Risk_Assessment!$A:$N,7,FALSE))</f>
        <v/>
      </c>
      <c r="C98" s="7" t="str">
        <f>IF(ISERROR(VLOOKUP($F98,Risk_Assessment!$A:$N,8,FALSE)),"",VLOOKUP($F98,Risk_Assessment!$A:$N,8,FALSE))</f>
        <v/>
      </c>
      <c r="D98" s="7" t="str">
        <f>IF(ISERROR(VLOOKUP($F98,Risk_Assessment!$A:$N,11,FALSE)),"",VLOOKUP($F98,Risk_Assessment!$A:$N,11,FALSE))</f>
        <v/>
      </c>
      <c r="E98" s="7" t="str">
        <f>IF(ISERROR(VLOOKUP($F98,Risk_Assessment!$A:$N,12,FALSE)),"",VLOOKUP($F98,Risk_Assessment!$A:$N,12,FALSE))</f>
        <v/>
      </c>
      <c r="F98" s="10" t="str">
        <f t="shared" si="4"/>
        <v>TBC94</v>
      </c>
      <c r="G98" s="10">
        <f t="shared" si="5"/>
        <v>94</v>
      </c>
    </row>
    <row r="99" spans="1:7" ht="31.5" hidden="1" customHeight="1" x14ac:dyDescent="0.25">
      <c r="A99" s="7" t="str">
        <f>IF(ISERROR(VLOOKUP($F99,Risk_Assessment!$A:$N,13,FALSE)),"",VLOOKUP($F99,Risk_Assessment!$A:$N,13,FALSE))</f>
        <v/>
      </c>
      <c r="B99" s="7" t="str">
        <f>IF(ISERROR(VLOOKUP($F99,Risk_Assessment!$A:$N,7,FALSE)),"",VLOOKUP($F99,Risk_Assessment!$A:$N,7,FALSE))</f>
        <v/>
      </c>
      <c r="C99" s="7" t="str">
        <f>IF(ISERROR(VLOOKUP($F99,Risk_Assessment!$A:$N,8,FALSE)),"",VLOOKUP($F99,Risk_Assessment!$A:$N,8,FALSE))</f>
        <v/>
      </c>
      <c r="D99" s="7" t="str">
        <f>IF(ISERROR(VLOOKUP($F99,Risk_Assessment!$A:$N,11,FALSE)),"",VLOOKUP($F99,Risk_Assessment!$A:$N,11,FALSE))</f>
        <v/>
      </c>
      <c r="E99" s="7" t="str">
        <f>IF(ISERROR(VLOOKUP($F99,Risk_Assessment!$A:$N,12,FALSE)),"",VLOOKUP($F99,Risk_Assessment!$A:$N,12,FALSE))</f>
        <v/>
      </c>
      <c r="F99" s="10" t="str">
        <f t="shared" si="4"/>
        <v>TBC95</v>
      </c>
      <c r="G99" s="10">
        <f t="shared" si="5"/>
        <v>95</v>
      </c>
    </row>
    <row r="100" spans="1:7" ht="31.5" hidden="1" customHeight="1" x14ac:dyDescent="0.25">
      <c r="A100" s="7" t="str">
        <f>IF(ISERROR(VLOOKUP($F100,Risk_Assessment!$A:$N,13,FALSE)),"",VLOOKUP($F100,Risk_Assessment!$A:$N,13,FALSE))</f>
        <v/>
      </c>
      <c r="B100" s="7" t="str">
        <f>IF(ISERROR(VLOOKUP($F100,Risk_Assessment!$A:$N,7,FALSE)),"",VLOOKUP($F100,Risk_Assessment!$A:$N,7,FALSE))</f>
        <v/>
      </c>
      <c r="C100" s="7" t="str">
        <f>IF(ISERROR(VLOOKUP($F100,Risk_Assessment!$A:$N,8,FALSE)),"",VLOOKUP($F100,Risk_Assessment!$A:$N,8,FALSE))</f>
        <v/>
      </c>
      <c r="D100" s="7" t="str">
        <f>IF(ISERROR(VLOOKUP($F100,Risk_Assessment!$A:$N,11,FALSE)),"",VLOOKUP($F100,Risk_Assessment!$A:$N,11,FALSE))</f>
        <v/>
      </c>
      <c r="E100" s="7" t="str">
        <f>IF(ISERROR(VLOOKUP($F100,Risk_Assessment!$A:$N,12,FALSE)),"",VLOOKUP($F100,Risk_Assessment!$A:$N,12,FALSE))</f>
        <v/>
      </c>
      <c r="F100" s="10" t="str">
        <f t="shared" si="4"/>
        <v>TBC96</v>
      </c>
      <c r="G100" s="10">
        <f t="shared" si="5"/>
        <v>96</v>
      </c>
    </row>
    <row r="101" spans="1:7" ht="31.5" hidden="1" customHeight="1" x14ac:dyDescent="0.25">
      <c r="A101" s="7" t="str">
        <f>IF(ISERROR(VLOOKUP($F101,Risk_Assessment!$A:$N,13,FALSE)),"",VLOOKUP($F101,Risk_Assessment!$A:$N,13,FALSE))</f>
        <v/>
      </c>
      <c r="B101" s="7" t="str">
        <f>IF(ISERROR(VLOOKUP($F101,Risk_Assessment!$A:$N,7,FALSE)),"",VLOOKUP($F101,Risk_Assessment!$A:$N,7,FALSE))</f>
        <v/>
      </c>
      <c r="C101" s="7" t="str">
        <f>IF(ISERROR(VLOOKUP($F101,Risk_Assessment!$A:$N,8,FALSE)),"",VLOOKUP($F101,Risk_Assessment!$A:$N,8,FALSE))</f>
        <v/>
      </c>
      <c r="D101" s="7" t="str">
        <f>IF(ISERROR(VLOOKUP($F101,Risk_Assessment!$A:$N,11,FALSE)),"",VLOOKUP($F101,Risk_Assessment!$A:$N,11,FALSE))</f>
        <v/>
      </c>
      <c r="E101" s="7" t="str">
        <f>IF(ISERROR(VLOOKUP($F101,Risk_Assessment!$A:$N,12,FALSE)),"",VLOOKUP($F101,Risk_Assessment!$A:$N,12,FALSE))</f>
        <v/>
      </c>
      <c r="F101" s="10" t="str">
        <f t="shared" ref="F101:F130" si="6">CONCATENATE($B$2,G101)</f>
        <v>TBC97</v>
      </c>
      <c r="G101" s="10">
        <f t="shared" si="5"/>
        <v>97</v>
      </c>
    </row>
    <row r="102" spans="1:7" ht="31.5" hidden="1" customHeight="1" x14ac:dyDescent="0.25">
      <c r="A102" s="7" t="str">
        <f>IF(ISERROR(VLOOKUP($F102,Risk_Assessment!$A:$N,13,FALSE)),"",VLOOKUP($F102,Risk_Assessment!$A:$N,13,FALSE))</f>
        <v/>
      </c>
      <c r="B102" s="7" t="str">
        <f>IF(ISERROR(VLOOKUP($F102,Risk_Assessment!$A:$N,7,FALSE)),"",VLOOKUP($F102,Risk_Assessment!$A:$N,7,FALSE))</f>
        <v/>
      </c>
      <c r="C102" s="7" t="str">
        <f>IF(ISERROR(VLOOKUP($F102,Risk_Assessment!$A:$N,8,FALSE)),"",VLOOKUP($F102,Risk_Assessment!$A:$N,8,FALSE))</f>
        <v/>
      </c>
      <c r="D102" s="7" t="str">
        <f>IF(ISERROR(VLOOKUP($F102,Risk_Assessment!$A:$N,11,FALSE)),"",VLOOKUP($F102,Risk_Assessment!$A:$N,11,FALSE))</f>
        <v/>
      </c>
      <c r="E102" s="7" t="str">
        <f>IF(ISERROR(VLOOKUP($F102,Risk_Assessment!$A:$N,12,FALSE)),"",VLOOKUP($F102,Risk_Assessment!$A:$N,12,FALSE))</f>
        <v/>
      </c>
      <c r="F102" s="10" t="str">
        <f t="shared" si="6"/>
        <v>TBC98</v>
      </c>
      <c r="G102" s="10">
        <f t="shared" si="5"/>
        <v>98</v>
      </c>
    </row>
    <row r="103" spans="1:7" ht="31.5" hidden="1" customHeight="1" x14ac:dyDescent="0.25">
      <c r="A103" s="7" t="str">
        <f>IF(ISERROR(VLOOKUP($F103,Risk_Assessment!$A:$N,13,FALSE)),"",VLOOKUP($F103,Risk_Assessment!$A:$N,13,FALSE))</f>
        <v/>
      </c>
      <c r="B103" s="7" t="str">
        <f>IF(ISERROR(VLOOKUP($F103,Risk_Assessment!$A:$N,7,FALSE)),"",VLOOKUP($F103,Risk_Assessment!$A:$N,7,FALSE))</f>
        <v/>
      </c>
      <c r="C103" s="7" t="str">
        <f>IF(ISERROR(VLOOKUP($F103,Risk_Assessment!$A:$N,8,FALSE)),"",VLOOKUP($F103,Risk_Assessment!$A:$N,8,FALSE))</f>
        <v/>
      </c>
      <c r="D103" s="7" t="str">
        <f>IF(ISERROR(VLOOKUP($F103,Risk_Assessment!$A:$N,11,FALSE)),"",VLOOKUP($F103,Risk_Assessment!$A:$N,11,FALSE))</f>
        <v/>
      </c>
      <c r="E103" s="7" t="str">
        <f>IF(ISERROR(VLOOKUP($F103,Risk_Assessment!$A:$N,12,FALSE)),"",VLOOKUP($F103,Risk_Assessment!$A:$N,12,FALSE))</f>
        <v/>
      </c>
      <c r="F103" s="10" t="str">
        <f t="shared" si="6"/>
        <v>TBC99</v>
      </c>
      <c r="G103" s="10">
        <f t="shared" si="5"/>
        <v>99</v>
      </c>
    </row>
    <row r="104" spans="1:7" ht="31.5" hidden="1" customHeight="1" x14ac:dyDescent="0.25">
      <c r="A104" s="7" t="str">
        <f>IF(ISERROR(VLOOKUP($F104,Risk_Assessment!$A:$N,13,FALSE)),"",VLOOKUP($F104,Risk_Assessment!$A:$N,13,FALSE))</f>
        <v/>
      </c>
      <c r="B104" s="7" t="str">
        <f>IF(ISERROR(VLOOKUP($F104,Risk_Assessment!$A:$N,7,FALSE)),"",VLOOKUP($F104,Risk_Assessment!$A:$N,7,FALSE))</f>
        <v/>
      </c>
      <c r="C104" s="7" t="str">
        <f>IF(ISERROR(VLOOKUP($F104,Risk_Assessment!$A:$N,8,FALSE)),"",VLOOKUP($F104,Risk_Assessment!$A:$N,8,FALSE))</f>
        <v/>
      </c>
      <c r="D104" s="7" t="str">
        <f>IF(ISERROR(VLOOKUP($F104,Risk_Assessment!$A:$N,11,FALSE)),"",VLOOKUP($F104,Risk_Assessment!$A:$N,11,FALSE))</f>
        <v/>
      </c>
      <c r="E104" s="7" t="str">
        <f>IF(ISERROR(VLOOKUP($F104,Risk_Assessment!$A:$N,12,FALSE)),"",VLOOKUP($F104,Risk_Assessment!$A:$N,12,FALSE))</f>
        <v/>
      </c>
      <c r="F104" s="10" t="str">
        <f t="shared" si="6"/>
        <v>TBC100</v>
      </c>
      <c r="G104" s="10">
        <f t="shared" si="5"/>
        <v>100</v>
      </c>
    </row>
    <row r="105" spans="1:7" ht="31.5" hidden="1" customHeight="1" x14ac:dyDescent="0.25">
      <c r="A105" s="7" t="str">
        <f>IF(ISERROR(VLOOKUP($F105,Risk_Assessment!$A:$N,13,FALSE)),"",VLOOKUP($F105,Risk_Assessment!$A:$N,13,FALSE))</f>
        <v/>
      </c>
      <c r="B105" s="7" t="str">
        <f>IF(ISERROR(VLOOKUP($F105,Risk_Assessment!$A:$N,7,FALSE)),"",VLOOKUP($F105,Risk_Assessment!$A:$N,7,FALSE))</f>
        <v/>
      </c>
      <c r="C105" s="7" t="str">
        <f>IF(ISERROR(VLOOKUP($F105,Risk_Assessment!$A:$N,8,FALSE)),"",VLOOKUP($F105,Risk_Assessment!$A:$N,8,FALSE))</f>
        <v/>
      </c>
      <c r="D105" s="7" t="str">
        <f>IF(ISERROR(VLOOKUP($F105,Risk_Assessment!$A:$N,11,FALSE)),"",VLOOKUP($F105,Risk_Assessment!$A:$N,11,FALSE))</f>
        <v/>
      </c>
      <c r="E105" s="7" t="str">
        <f>IF(ISERROR(VLOOKUP($F105,Risk_Assessment!$A:$N,12,FALSE)),"",VLOOKUP($F105,Risk_Assessment!$A:$N,12,FALSE))</f>
        <v/>
      </c>
      <c r="F105" s="10" t="str">
        <f t="shared" si="6"/>
        <v>TBC101</v>
      </c>
      <c r="G105" s="10">
        <f t="shared" si="5"/>
        <v>101</v>
      </c>
    </row>
    <row r="106" spans="1:7" ht="31.5" hidden="1" customHeight="1" x14ac:dyDescent="0.25">
      <c r="A106" s="7" t="str">
        <f>IF(ISERROR(VLOOKUP($F106,Risk_Assessment!$A:$N,13,FALSE)),"",VLOOKUP($F106,Risk_Assessment!$A:$N,13,FALSE))</f>
        <v/>
      </c>
      <c r="B106" s="7" t="str">
        <f>IF(ISERROR(VLOOKUP($F106,Risk_Assessment!$A:$N,7,FALSE)),"",VLOOKUP($F106,Risk_Assessment!$A:$N,7,FALSE))</f>
        <v/>
      </c>
      <c r="C106" s="7" t="str">
        <f>IF(ISERROR(VLOOKUP($F106,Risk_Assessment!$A:$N,8,FALSE)),"",VLOOKUP($F106,Risk_Assessment!$A:$N,8,FALSE))</f>
        <v/>
      </c>
      <c r="D106" s="7" t="str">
        <f>IF(ISERROR(VLOOKUP($F106,Risk_Assessment!$A:$N,11,FALSE)),"",VLOOKUP($F106,Risk_Assessment!$A:$N,11,FALSE))</f>
        <v/>
      </c>
      <c r="E106" s="7" t="str">
        <f>IF(ISERROR(VLOOKUP($F106,Risk_Assessment!$A:$N,12,FALSE)),"",VLOOKUP($F106,Risk_Assessment!$A:$N,12,FALSE))</f>
        <v/>
      </c>
      <c r="F106" s="10" t="str">
        <f t="shared" si="6"/>
        <v>TBC102</v>
      </c>
      <c r="G106" s="10">
        <f t="shared" si="5"/>
        <v>102</v>
      </c>
    </row>
    <row r="107" spans="1:7" ht="31.5" hidden="1" customHeight="1" x14ac:dyDescent="0.25">
      <c r="A107" s="7" t="str">
        <f>IF(ISERROR(VLOOKUP($F107,Risk_Assessment!$A:$N,13,FALSE)),"",VLOOKUP($F107,Risk_Assessment!$A:$N,13,FALSE))</f>
        <v/>
      </c>
      <c r="B107" s="7" t="str">
        <f>IF(ISERROR(VLOOKUP($F107,Risk_Assessment!$A:$N,7,FALSE)),"",VLOOKUP($F107,Risk_Assessment!$A:$N,7,FALSE))</f>
        <v/>
      </c>
      <c r="C107" s="7" t="str">
        <f>IF(ISERROR(VLOOKUP($F107,Risk_Assessment!$A:$N,8,FALSE)),"",VLOOKUP($F107,Risk_Assessment!$A:$N,8,FALSE))</f>
        <v/>
      </c>
      <c r="D107" s="7" t="str">
        <f>IF(ISERROR(VLOOKUP($F107,Risk_Assessment!$A:$N,11,FALSE)),"",VLOOKUP($F107,Risk_Assessment!$A:$N,11,FALSE))</f>
        <v/>
      </c>
      <c r="E107" s="7" t="str">
        <f>IF(ISERROR(VLOOKUP($F107,Risk_Assessment!$A:$N,12,FALSE)),"",VLOOKUP($F107,Risk_Assessment!$A:$N,12,FALSE))</f>
        <v/>
      </c>
      <c r="F107" s="10" t="str">
        <f t="shared" si="6"/>
        <v>TBC103</v>
      </c>
      <c r="G107" s="10">
        <f t="shared" si="5"/>
        <v>103</v>
      </c>
    </row>
    <row r="108" spans="1:7" ht="31.5" hidden="1" customHeight="1" x14ac:dyDescent="0.25">
      <c r="A108" s="7" t="str">
        <f>IF(ISERROR(VLOOKUP($F108,Risk_Assessment!$A:$N,13,FALSE)),"",VLOOKUP($F108,Risk_Assessment!$A:$N,13,FALSE))</f>
        <v/>
      </c>
      <c r="B108" s="7" t="str">
        <f>IF(ISERROR(VLOOKUP($F108,Risk_Assessment!$A:$N,7,FALSE)),"",VLOOKUP($F108,Risk_Assessment!$A:$N,7,FALSE))</f>
        <v/>
      </c>
      <c r="C108" s="7" t="str">
        <f>IF(ISERROR(VLOOKUP($F108,Risk_Assessment!$A:$N,8,FALSE)),"",VLOOKUP($F108,Risk_Assessment!$A:$N,8,FALSE))</f>
        <v/>
      </c>
      <c r="D108" s="7" t="str">
        <f>IF(ISERROR(VLOOKUP($F108,Risk_Assessment!$A:$N,11,FALSE)),"",VLOOKUP($F108,Risk_Assessment!$A:$N,11,FALSE))</f>
        <v/>
      </c>
      <c r="E108" s="7" t="str">
        <f>IF(ISERROR(VLOOKUP($F108,Risk_Assessment!$A:$N,12,FALSE)),"",VLOOKUP($F108,Risk_Assessment!$A:$N,12,FALSE))</f>
        <v/>
      </c>
      <c r="F108" s="10" t="str">
        <f t="shared" si="6"/>
        <v>TBC104</v>
      </c>
      <c r="G108" s="10">
        <f t="shared" si="5"/>
        <v>104</v>
      </c>
    </row>
    <row r="109" spans="1:7" ht="31.5" hidden="1" customHeight="1" x14ac:dyDescent="0.25">
      <c r="A109" s="7" t="str">
        <f>IF(ISERROR(VLOOKUP($F109,Risk_Assessment!$A:$N,13,FALSE)),"",VLOOKUP($F109,Risk_Assessment!$A:$N,13,FALSE))</f>
        <v/>
      </c>
      <c r="B109" s="7" t="str">
        <f>IF(ISERROR(VLOOKUP($F109,Risk_Assessment!$A:$N,7,FALSE)),"",VLOOKUP($F109,Risk_Assessment!$A:$N,7,FALSE))</f>
        <v/>
      </c>
      <c r="C109" s="7" t="str">
        <f>IF(ISERROR(VLOOKUP($F109,Risk_Assessment!$A:$N,8,FALSE)),"",VLOOKUP($F109,Risk_Assessment!$A:$N,8,FALSE))</f>
        <v/>
      </c>
      <c r="D109" s="7" t="str">
        <f>IF(ISERROR(VLOOKUP($F109,Risk_Assessment!$A:$N,11,FALSE)),"",VLOOKUP($F109,Risk_Assessment!$A:$N,11,FALSE))</f>
        <v/>
      </c>
      <c r="E109" s="7" t="str">
        <f>IF(ISERROR(VLOOKUP($F109,Risk_Assessment!$A:$N,12,FALSE)),"",VLOOKUP($F109,Risk_Assessment!$A:$N,12,FALSE))</f>
        <v/>
      </c>
      <c r="F109" s="10" t="str">
        <f t="shared" si="6"/>
        <v>TBC105</v>
      </c>
      <c r="G109" s="10">
        <f t="shared" si="5"/>
        <v>105</v>
      </c>
    </row>
    <row r="110" spans="1:7" ht="31.5" hidden="1" customHeight="1" x14ac:dyDescent="0.25">
      <c r="A110" s="7" t="str">
        <f>IF(ISERROR(VLOOKUP($F110,Risk_Assessment!$A:$N,13,FALSE)),"",VLOOKUP($F110,Risk_Assessment!$A:$N,13,FALSE))</f>
        <v/>
      </c>
      <c r="B110" s="7" t="str">
        <f>IF(ISERROR(VLOOKUP($F110,Risk_Assessment!$A:$N,7,FALSE)),"",VLOOKUP($F110,Risk_Assessment!$A:$N,7,FALSE))</f>
        <v/>
      </c>
      <c r="C110" s="7" t="str">
        <f>IF(ISERROR(VLOOKUP($F110,Risk_Assessment!$A:$N,8,FALSE)),"",VLOOKUP($F110,Risk_Assessment!$A:$N,8,FALSE))</f>
        <v/>
      </c>
      <c r="D110" s="7" t="str">
        <f>IF(ISERROR(VLOOKUP($F110,Risk_Assessment!$A:$N,11,FALSE)),"",VLOOKUP($F110,Risk_Assessment!$A:$N,11,FALSE))</f>
        <v/>
      </c>
      <c r="E110" s="7" t="str">
        <f>IF(ISERROR(VLOOKUP($F110,Risk_Assessment!$A:$N,12,FALSE)),"",VLOOKUP($F110,Risk_Assessment!$A:$N,12,FALSE))</f>
        <v/>
      </c>
      <c r="F110" s="10" t="str">
        <f t="shared" si="6"/>
        <v>TBC106</v>
      </c>
      <c r="G110" s="10">
        <f t="shared" si="5"/>
        <v>106</v>
      </c>
    </row>
    <row r="111" spans="1:7" ht="31.5" hidden="1" customHeight="1" x14ac:dyDescent="0.25">
      <c r="A111" s="7" t="str">
        <f>IF(ISERROR(VLOOKUP($F111,Risk_Assessment!$A:$N,13,FALSE)),"",VLOOKUP($F111,Risk_Assessment!$A:$N,13,FALSE))</f>
        <v/>
      </c>
      <c r="B111" s="7" t="str">
        <f>IF(ISERROR(VLOOKUP($F111,Risk_Assessment!$A:$N,7,FALSE)),"",VLOOKUP($F111,Risk_Assessment!$A:$N,7,FALSE))</f>
        <v/>
      </c>
      <c r="C111" s="7" t="str">
        <f>IF(ISERROR(VLOOKUP($F111,Risk_Assessment!$A:$N,8,FALSE)),"",VLOOKUP($F111,Risk_Assessment!$A:$N,8,FALSE))</f>
        <v/>
      </c>
      <c r="D111" s="7" t="str">
        <f>IF(ISERROR(VLOOKUP($F111,Risk_Assessment!$A:$N,11,FALSE)),"",VLOOKUP($F111,Risk_Assessment!$A:$N,11,FALSE))</f>
        <v/>
      </c>
      <c r="E111" s="7" t="str">
        <f>IF(ISERROR(VLOOKUP($F111,Risk_Assessment!$A:$N,12,FALSE)),"",VLOOKUP($F111,Risk_Assessment!$A:$N,12,FALSE))</f>
        <v/>
      </c>
      <c r="F111" s="10" t="str">
        <f t="shared" si="6"/>
        <v>TBC107</v>
      </c>
      <c r="G111" s="10">
        <f t="shared" si="5"/>
        <v>107</v>
      </c>
    </row>
    <row r="112" spans="1:7" ht="31.5" hidden="1" customHeight="1" x14ac:dyDescent="0.25">
      <c r="A112" s="7" t="str">
        <f>IF(ISERROR(VLOOKUP($F112,Risk_Assessment!$A:$N,13,FALSE)),"",VLOOKUP($F112,Risk_Assessment!$A:$N,13,FALSE))</f>
        <v/>
      </c>
      <c r="B112" s="7" t="str">
        <f>IF(ISERROR(VLOOKUP($F112,Risk_Assessment!$A:$N,7,FALSE)),"",VLOOKUP($F112,Risk_Assessment!$A:$N,7,FALSE))</f>
        <v/>
      </c>
      <c r="C112" s="7" t="str">
        <f>IF(ISERROR(VLOOKUP($F112,Risk_Assessment!$A:$N,8,FALSE)),"",VLOOKUP($F112,Risk_Assessment!$A:$N,8,FALSE))</f>
        <v/>
      </c>
      <c r="D112" s="7" t="str">
        <f>IF(ISERROR(VLOOKUP($F112,Risk_Assessment!$A:$N,11,FALSE)),"",VLOOKUP($F112,Risk_Assessment!$A:$N,11,FALSE))</f>
        <v/>
      </c>
      <c r="E112" s="7" t="str">
        <f>IF(ISERROR(VLOOKUP($F112,Risk_Assessment!$A:$N,12,FALSE)),"",VLOOKUP($F112,Risk_Assessment!$A:$N,12,FALSE))</f>
        <v/>
      </c>
      <c r="F112" s="10" t="str">
        <f t="shared" si="6"/>
        <v>TBC108</v>
      </c>
      <c r="G112" s="10">
        <f t="shared" si="5"/>
        <v>108</v>
      </c>
    </row>
    <row r="113" spans="1:7" ht="31.5" hidden="1" customHeight="1" x14ac:dyDescent="0.25">
      <c r="A113" s="7" t="str">
        <f>IF(ISERROR(VLOOKUP($F113,Risk_Assessment!$A:$N,13,FALSE)),"",VLOOKUP($F113,Risk_Assessment!$A:$N,13,FALSE))</f>
        <v/>
      </c>
      <c r="B113" s="7" t="str">
        <f>IF(ISERROR(VLOOKUP($F113,Risk_Assessment!$A:$N,7,FALSE)),"",VLOOKUP($F113,Risk_Assessment!$A:$N,7,FALSE))</f>
        <v/>
      </c>
      <c r="C113" s="7" t="str">
        <f>IF(ISERROR(VLOOKUP($F113,Risk_Assessment!$A:$N,8,FALSE)),"",VLOOKUP($F113,Risk_Assessment!$A:$N,8,FALSE))</f>
        <v/>
      </c>
      <c r="D113" s="7" t="str">
        <f>IF(ISERROR(VLOOKUP($F113,Risk_Assessment!$A:$N,11,FALSE)),"",VLOOKUP($F113,Risk_Assessment!$A:$N,11,FALSE))</f>
        <v/>
      </c>
      <c r="E113" s="7" t="str">
        <f>IF(ISERROR(VLOOKUP($F113,Risk_Assessment!$A:$N,12,FALSE)),"",VLOOKUP($F113,Risk_Assessment!$A:$N,12,FALSE))</f>
        <v/>
      </c>
      <c r="F113" s="10" t="str">
        <f t="shared" si="6"/>
        <v>TBC109</v>
      </c>
      <c r="G113" s="10">
        <f t="shared" si="5"/>
        <v>109</v>
      </c>
    </row>
    <row r="114" spans="1:7" ht="31.5" hidden="1" customHeight="1" x14ac:dyDescent="0.25">
      <c r="A114" s="7" t="str">
        <f>IF(ISERROR(VLOOKUP($F114,Risk_Assessment!$A:$N,13,FALSE)),"",VLOOKUP($F114,Risk_Assessment!$A:$N,13,FALSE))</f>
        <v/>
      </c>
      <c r="B114" s="7" t="str">
        <f>IF(ISERROR(VLOOKUP($F114,Risk_Assessment!$A:$N,7,FALSE)),"",VLOOKUP($F114,Risk_Assessment!$A:$N,7,FALSE))</f>
        <v/>
      </c>
      <c r="C114" s="7" t="str">
        <f>IF(ISERROR(VLOOKUP($F114,Risk_Assessment!$A:$N,8,FALSE)),"",VLOOKUP($F114,Risk_Assessment!$A:$N,8,FALSE))</f>
        <v/>
      </c>
      <c r="D114" s="7" t="str">
        <f>IF(ISERROR(VLOOKUP($F114,Risk_Assessment!$A:$N,11,FALSE)),"",VLOOKUP($F114,Risk_Assessment!$A:$N,11,FALSE))</f>
        <v/>
      </c>
      <c r="E114" s="7" t="str">
        <f>IF(ISERROR(VLOOKUP($F114,Risk_Assessment!$A:$N,12,FALSE)),"",VLOOKUP($F114,Risk_Assessment!$A:$N,12,FALSE))</f>
        <v/>
      </c>
      <c r="F114" s="10" t="str">
        <f t="shared" si="6"/>
        <v>TBC110</v>
      </c>
      <c r="G114" s="10">
        <f t="shared" si="5"/>
        <v>110</v>
      </c>
    </row>
    <row r="115" spans="1:7" ht="31.5" hidden="1" customHeight="1" x14ac:dyDescent="0.25">
      <c r="A115" s="7" t="str">
        <f>IF(ISERROR(VLOOKUP($F115,Risk_Assessment!$A:$N,13,FALSE)),"",VLOOKUP($F115,Risk_Assessment!$A:$N,13,FALSE))</f>
        <v/>
      </c>
      <c r="B115" s="7" t="str">
        <f>IF(ISERROR(VLOOKUP($F115,Risk_Assessment!$A:$N,7,FALSE)),"",VLOOKUP($F115,Risk_Assessment!$A:$N,7,FALSE))</f>
        <v/>
      </c>
      <c r="C115" s="7" t="str">
        <f>IF(ISERROR(VLOOKUP($F115,Risk_Assessment!$A:$N,8,FALSE)),"",VLOOKUP($F115,Risk_Assessment!$A:$N,8,FALSE))</f>
        <v/>
      </c>
      <c r="D115" s="7" t="str">
        <f>IF(ISERROR(VLOOKUP($F115,Risk_Assessment!$A:$N,11,FALSE)),"",VLOOKUP($F115,Risk_Assessment!$A:$N,11,FALSE))</f>
        <v/>
      </c>
      <c r="E115" s="7" t="str">
        <f>IF(ISERROR(VLOOKUP($F115,Risk_Assessment!$A:$N,12,FALSE)),"",VLOOKUP($F115,Risk_Assessment!$A:$N,12,FALSE))</f>
        <v/>
      </c>
      <c r="F115" s="10" t="str">
        <f t="shared" si="6"/>
        <v>TBC111</v>
      </c>
      <c r="G115" s="10">
        <f t="shared" si="5"/>
        <v>111</v>
      </c>
    </row>
    <row r="116" spans="1:7" ht="31.5" hidden="1" customHeight="1" x14ac:dyDescent="0.25">
      <c r="A116" s="7" t="str">
        <f>IF(ISERROR(VLOOKUP($F116,Risk_Assessment!$A:$N,13,FALSE)),"",VLOOKUP($F116,Risk_Assessment!$A:$N,13,FALSE))</f>
        <v/>
      </c>
      <c r="B116" s="7" t="str">
        <f>IF(ISERROR(VLOOKUP($F116,Risk_Assessment!$A:$N,7,FALSE)),"",VLOOKUP($F116,Risk_Assessment!$A:$N,7,FALSE))</f>
        <v/>
      </c>
      <c r="C116" s="7" t="str">
        <f>IF(ISERROR(VLOOKUP($F116,Risk_Assessment!$A:$N,8,FALSE)),"",VLOOKUP($F116,Risk_Assessment!$A:$N,8,FALSE))</f>
        <v/>
      </c>
      <c r="D116" s="7" t="str">
        <f>IF(ISERROR(VLOOKUP($F116,Risk_Assessment!$A:$N,11,FALSE)),"",VLOOKUP($F116,Risk_Assessment!$A:$N,11,FALSE))</f>
        <v/>
      </c>
      <c r="E116" s="7" t="str">
        <f>IF(ISERROR(VLOOKUP($F116,Risk_Assessment!$A:$N,12,FALSE)),"",VLOOKUP($F116,Risk_Assessment!$A:$N,12,FALSE))</f>
        <v/>
      </c>
      <c r="F116" s="10" t="str">
        <f t="shared" si="6"/>
        <v>TBC112</v>
      </c>
      <c r="G116" s="10">
        <f t="shared" si="5"/>
        <v>112</v>
      </c>
    </row>
    <row r="117" spans="1:7" ht="31.5" hidden="1" customHeight="1" x14ac:dyDescent="0.25">
      <c r="A117" s="7" t="str">
        <f>IF(ISERROR(VLOOKUP($F117,Risk_Assessment!$A:$N,13,FALSE)),"",VLOOKUP($F117,Risk_Assessment!$A:$N,13,FALSE))</f>
        <v/>
      </c>
      <c r="B117" s="7" t="str">
        <f>IF(ISERROR(VLOOKUP($F117,Risk_Assessment!$A:$N,7,FALSE)),"",VLOOKUP($F117,Risk_Assessment!$A:$N,7,FALSE))</f>
        <v/>
      </c>
      <c r="C117" s="7" t="str">
        <f>IF(ISERROR(VLOOKUP($F117,Risk_Assessment!$A:$N,8,FALSE)),"",VLOOKUP($F117,Risk_Assessment!$A:$N,8,FALSE))</f>
        <v/>
      </c>
      <c r="D117" s="7" t="str">
        <f>IF(ISERROR(VLOOKUP($F117,Risk_Assessment!$A:$N,11,FALSE)),"",VLOOKUP($F117,Risk_Assessment!$A:$N,11,FALSE))</f>
        <v/>
      </c>
      <c r="E117" s="7" t="str">
        <f>IF(ISERROR(VLOOKUP($F117,Risk_Assessment!$A:$N,12,FALSE)),"",VLOOKUP($F117,Risk_Assessment!$A:$N,12,FALSE))</f>
        <v/>
      </c>
      <c r="F117" s="10" t="str">
        <f t="shared" si="6"/>
        <v>TBC113</v>
      </c>
      <c r="G117" s="10">
        <f t="shared" si="5"/>
        <v>113</v>
      </c>
    </row>
    <row r="118" spans="1:7" ht="31.5" hidden="1" customHeight="1" x14ac:dyDescent="0.25">
      <c r="A118" s="7" t="str">
        <f>IF(ISERROR(VLOOKUP($F118,Risk_Assessment!$A:$N,13,FALSE)),"",VLOOKUP($F118,Risk_Assessment!$A:$N,13,FALSE))</f>
        <v/>
      </c>
      <c r="B118" s="7" t="str">
        <f>IF(ISERROR(VLOOKUP($F118,Risk_Assessment!$A:$N,7,FALSE)),"",VLOOKUP($F118,Risk_Assessment!$A:$N,7,FALSE))</f>
        <v/>
      </c>
      <c r="C118" s="7" t="str">
        <f>IF(ISERROR(VLOOKUP($F118,Risk_Assessment!$A:$N,8,FALSE)),"",VLOOKUP($F118,Risk_Assessment!$A:$N,8,FALSE))</f>
        <v/>
      </c>
      <c r="D118" s="7" t="str">
        <f>IF(ISERROR(VLOOKUP($F118,Risk_Assessment!$A:$N,11,FALSE)),"",VLOOKUP($F118,Risk_Assessment!$A:$N,11,FALSE))</f>
        <v/>
      </c>
      <c r="E118" s="7" t="str">
        <f>IF(ISERROR(VLOOKUP($F118,Risk_Assessment!$A:$N,12,FALSE)),"",VLOOKUP($F118,Risk_Assessment!$A:$N,12,FALSE))</f>
        <v/>
      </c>
      <c r="F118" s="10" t="str">
        <f t="shared" si="6"/>
        <v>TBC114</v>
      </c>
      <c r="G118" s="10">
        <f t="shared" si="5"/>
        <v>114</v>
      </c>
    </row>
    <row r="119" spans="1:7" ht="31.5" hidden="1" customHeight="1" x14ac:dyDescent="0.25">
      <c r="A119" s="7" t="str">
        <f>IF(ISERROR(VLOOKUP($F119,Risk_Assessment!$A:$N,13,FALSE)),"",VLOOKUP($F119,Risk_Assessment!$A:$N,13,FALSE))</f>
        <v/>
      </c>
      <c r="B119" s="7" t="str">
        <f>IF(ISERROR(VLOOKUP($F119,Risk_Assessment!$A:$N,7,FALSE)),"",VLOOKUP($F119,Risk_Assessment!$A:$N,7,FALSE))</f>
        <v/>
      </c>
      <c r="C119" s="7" t="str">
        <f>IF(ISERROR(VLOOKUP($F119,Risk_Assessment!$A:$N,8,FALSE)),"",VLOOKUP($F119,Risk_Assessment!$A:$N,8,FALSE))</f>
        <v/>
      </c>
      <c r="D119" s="7" t="str">
        <f>IF(ISERROR(VLOOKUP($F119,Risk_Assessment!$A:$N,11,FALSE)),"",VLOOKUP($F119,Risk_Assessment!$A:$N,11,FALSE))</f>
        <v/>
      </c>
      <c r="E119" s="7" t="str">
        <f>IF(ISERROR(VLOOKUP($F119,Risk_Assessment!$A:$N,12,FALSE)),"",VLOOKUP($F119,Risk_Assessment!$A:$N,12,FALSE))</f>
        <v/>
      </c>
      <c r="F119" s="10" t="str">
        <f t="shared" si="6"/>
        <v>TBC115</v>
      </c>
      <c r="G119" s="10">
        <f t="shared" si="5"/>
        <v>115</v>
      </c>
    </row>
    <row r="120" spans="1:7" ht="31.5" hidden="1" customHeight="1" x14ac:dyDescent="0.25">
      <c r="A120" s="7" t="str">
        <f>IF(ISERROR(VLOOKUP($F120,Risk_Assessment!$A:$N,13,FALSE)),"",VLOOKUP($F120,Risk_Assessment!$A:$N,13,FALSE))</f>
        <v/>
      </c>
      <c r="B120" s="7" t="str">
        <f>IF(ISERROR(VLOOKUP($F120,Risk_Assessment!$A:$N,7,FALSE)),"",VLOOKUP($F120,Risk_Assessment!$A:$N,7,FALSE))</f>
        <v/>
      </c>
      <c r="C120" s="7" t="str">
        <f>IF(ISERROR(VLOOKUP($F120,Risk_Assessment!$A:$N,8,FALSE)),"",VLOOKUP($F120,Risk_Assessment!$A:$N,8,FALSE))</f>
        <v/>
      </c>
      <c r="D120" s="7" t="str">
        <f>IF(ISERROR(VLOOKUP($F120,Risk_Assessment!$A:$N,11,FALSE)),"",VLOOKUP($F120,Risk_Assessment!$A:$N,11,FALSE))</f>
        <v/>
      </c>
      <c r="E120" s="7" t="str">
        <f>IF(ISERROR(VLOOKUP($F120,Risk_Assessment!$A:$N,12,FALSE)),"",VLOOKUP($F120,Risk_Assessment!$A:$N,12,FALSE))</f>
        <v/>
      </c>
      <c r="F120" s="10" t="str">
        <f t="shared" si="6"/>
        <v>TBC116</v>
      </c>
      <c r="G120" s="10">
        <f t="shared" si="5"/>
        <v>116</v>
      </c>
    </row>
    <row r="121" spans="1:7" ht="31.5" hidden="1" customHeight="1" x14ac:dyDescent="0.25">
      <c r="A121" s="7" t="str">
        <f>IF(ISERROR(VLOOKUP($F121,Risk_Assessment!$A:$N,13,FALSE)),"",VLOOKUP($F121,Risk_Assessment!$A:$N,13,FALSE))</f>
        <v/>
      </c>
      <c r="B121" s="7" t="str">
        <f>IF(ISERROR(VLOOKUP($F121,Risk_Assessment!$A:$N,7,FALSE)),"",VLOOKUP($F121,Risk_Assessment!$A:$N,7,FALSE))</f>
        <v/>
      </c>
      <c r="C121" s="7" t="str">
        <f>IF(ISERROR(VLOOKUP($F121,Risk_Assessment!$A:$N,8,FALSE)),"",VLOOKUP($F121,Risk_Assessment!$A:$N,8,FALSE))</f>
        <v/>
      </c>
      <c r="D121" s="7" t="str">
        <f>IF(ISERROR(VLOOKUP($F121,Risk_Assessment!$A:$N,11,FALSE)),"",VLOOKUP($F121,Risk_Assessment!$A:$N,11,FALSE))</f>
        <v/>
      </c>
      <c r="E121" s="7" t="str">
        <f>IF(ISERROR(VLOOKUP($F121,Risk_Assessment!$A:$N,12,FALSE)),"",VLOOKUP($F121,Risk_Assessment!$A:$N,12,FALSE))</f>
        <v/>
      </c>
      <c r="F121" s="10" t="str">
        <f t="shared" si="6"/>
        <v>TBC117</v>
      </c>
      <c r="G121" s="10">
        <f t="shared" si="5"/>
        <v>117</v>
      </c>
    </row>
    <row r="122" spans="1:7" ht="31.5" hidden="1" customHeight="1" x14ac:dyDescent="0.25">
      <c r="A122" s="7" t="str">
        <f>IF(ISERROR(VLOOKUP($F122,Risk_Assessment!$A:$N,13,FALSE)),"",VLOOKUP($F122,Risk_Assessment!$A:$N,13,FALSE))</f>
        <v/>
      </c>
      <c r="B122" s="7" t="str">
        <f>IF(ISERROR(VLOOKUP($F122,Risk_Assessment!$A:$N,7,FALSE)),"",VLOOKUP($F122,Risk_Assessment!$A:$N,7,FALSE))</f>
        <v/>
      </c>
      <c r="C122" s="7" t="str">
        <f>IF(ISERROR(VLOOKUP($F122,Risk_Assessment!$A:$N,8,FALSE)),"",VLOOKUP($F122,Risk_Assessment!$A:$N,8,FALSE))</f>
        <v/>
      </c>
      <c r="D122" s="7" t="str">
        <f>IF(ISERROR(VLOOKUP($F122,Risk_Assessment!$A:$N,11,FALSE)),"",VLOOKUP($F122,Risk_Assessment!$A:$N,11,FALSE))</f>
        <v/>
      </c>
      <c r="E122" s="7" t="str">
        <f>IF(ISERROR(VLOOKUP($F122,Risk_Assessment!$A:$N,12,FALSE)),"",VLOOKUP($F122,Risk_Assessment!$A:$N,12,FALSE))</f>
        <v/>
      </c>
      <c r="F122" s="10" t="str">
        <f t="shared" si="6"/>
        <v>TBC118</v>
      </c>
      <c r="G122" s="10">
        <f t="shared" si="5"/>
        <v>118</v>
      </c>
    </row>
    <row r="123" spans="1:7" ht="31.5" hidden="1" customHeight="1" x14ac:dyDescent="0.25">
      <c r="A123" s="7" t="str">
        <f>IF(ISERROR(VLOOKUP($F123,Risk_Assessment!$A:$N,13,FALSE)),"",VLOOKUP($F123,Risk_Assessment!$A:$N,13,FALSE))</f>
        <v/>
      </c>
      <c r="B123" s="7" t="str">
        <f>IF(ISERROR(VLOOKUP($F123,Risk_Assessment!$A:$N,7,FALSE)),"",VLOOKUP($F123,Risk_Assessment!$A:$N,7,FALSE))</f>
        <v/>
      </c>
      <c r="C123" s="7" t="str">
        <f>IF(ISERROR(VLOOKUP($F123,Risk_Assessment!$A:$N,8,FALSE)),"",VLOOKUP($F123,Risk_Assessment!$A:$N,8,FALSE))</f>
        <v/>
      </c>
      <c r="D123" s="7" t="str">
        <f>IF(ISERROR(VLOOKUP($F123,Risk_Assessment!$A:$N,11,FALSE)),"",VLOOKUP($F123,Risk_Assessment!$A:$N,11,FALSE))</f>
        <v/>
      </c>
      <c r="E123" s="7" t="str">
        <f>IF(ISERROR(VLOOKUP($F123,Risk_Assessment!$A:$N,12,FALSE)),"",VLOOKUP($F123,Risk_Assessment!$A:$N,12,FALSE))</f>
        <v/>
      </c>
      <c r="F123" s="10" t="str">
        <f t="shared" si="6"/>
        <v>TBC119</v>
      </c>
      <c r="G123" s="10">
        <f t="shared" si="5"/>
        <v>119</v>
      </c>
    </row>
    <row r="124" spans="1:7" ht="31.5" hidden="1" customHeight="1" x14ac:dyDescent="0.25">
      <c r="A124" s="7" t="str">
        <f>IF(ISERROR(VLOOKUP($F124,Risk_Assessment!$A:$N,13,FALSE)),"",VLOOKUP($F124,Risk_Assessment!$A:$N,13,FALSE))</f>
        <v/>
      </c>
      <c r="B124" s="7" t="str">
        <f>IF(ISERROR(VLOOKUP($F124,Risk_Assessment!$A:$N,7,FALSE)),"",VLOOKUP($F124,Risk_Assessment!$A:$N,7,FALSE))</f>
        <v/>
      </c>
      <c r="C124" s="7" t="str">
        <f>IF(ISERROR(VLOOKUP($F124,Risk_Assessment!$A:$N,8,FALSE)),"",VLOOKUP($F124,Risk_Assessment!$A:$N,8,FALSE))</f>
        <v/>
      </c>
      <c r="D124" s="7" t="str">
        <f>IF(ISERROR(VLOOKUP($F124,Risk_Assessment!$A:$N,11,FALSE)),"",VLOOKUP($F124,Risk_Assessment!$A:$N,11,FALSE))</f>
        <v/>
      </c>
      <c r="E124" s="7" t="str">
        <f>IF(ISERROR(VLOOKUP($F124,Risk_Assessment!$A:$N,12,FALSE)),"",VLOOKUP($F124,Risk_Assessment!$A:$N,12,FALSE))</f>
        <v/>
      </c>
      <c r="F124" s="10" t="str">
        <f t="shared" si="6"/>
        <v>TBC120</v>
      </c>
      <c r="G124" s="10">
        <f t="shared" si="5"/>
        <v>120</v>
      </c>
    </row>
    <row r="125" spans="1:7" ht="31.5" hidden="1" customHeight="1" x14ac:dyDescent="0.25">
      <c r="A125" s="7" t="str">
        <f>IF(ISERROR(VLOOKUP($F125,Risk_Assessment!$A:$N,13,FALSE)),"",VLOOKUP($F125,Risk_Assessment!$A:$N,13,FALSE))</f>
        <v/>
      </c>
      <c r="B125" s="7" t="str">
        <f>IF(ISERROR(VLOOKUP($F125,Risk_Assessment!$A:$N,7,FALSE)),"",VLOOKUP($F125,Risk_Assessment!$A:$N,7,FALSE))</f>
        <v/>
      </c>
      <c r="C125" s="7" t="str">
        <f>IF(ISERROR(VLOOKUP($F125,Risk_Assessment!$A:$N,8,FALSE)),"",VLOOKUP($F125,Risk_Assessment!$A:$N,8,FALSE))</f>
        <v/>
      </c>
      <c r="D125" s="7" t="str">
        <f>IF(ISERROR(VLOOKUP($F125,Risk_Assessment!$A:$N,11,FALSE)),"",VLOOKUP($F125,Risk_Assessment!$A:$N,11,FALSE))</f>
        <v/>
      </c>
      <c r="E125" s="7" t="str">
        <f>IF(ISERROR(VLOOKUP($F125,Risk_Assessment!$A:$N,12,FALSE)),"",VLOOKUP($F125,Risk_Assessment!$A:$N,12,FALSE))</f>
        <v/>
      </c>
      <c r="F125" s="10" t="str">
        <f t="shared" si="6"/>
        <v>TBC121</v>
      </c>
      <c r="G125" s="10">
        <f t="shared" si="5"/>
        <v>121</v>
      </c>
    </row>
    <row r="126" spans="1:7" ht="31.5" hidden="1" customHeight="1" x14ac:dyDescent="0.25">
      <c r="A126" s="7" t="str">
        <f>IF(ISERROR(VLOOKUP($F126,Risk_Assessment!$A:$N,13,FALSE)),"",VLOOKUP($F126,Risk_Assessment!$A:$N,13,FALSE))</f>
        <v/>
      </c>
      <c r="B126" s="7" t="str">
        <f>IF(ISERROR(VLOOKUP($F126,Risk_Assessment!$A:$N,7,FALSE)),"",VLOOKUP($F126,Risk_Assessment!$A:$N,7,FALSE))</f>
        <v/>
      </c>
      <c r="C126" s="7" t="str">
        <f>IF(ISERROR(VLOOKUP($F126,Risk_Assessment!$A:$N,8,FALSE)),"",VLOOKUP($F126,Risk_Assessment!$A:$N,8,FALSE))</f>
        <v/>
      </c>
      <c r="D126" s="7" t="str">
        <f>IF(ISERROR(VLOOKUP($F126,Risk_Assessment!$A:$N,11,FALSE)),"",VLOOKUP($F126,Risk_Assessment!$A:$N,11,FALSE))</f>
        <v/>
      </c>
      <c r="E126" s="7" t="str">
        <f>IF(ISERROR(VLOOKUP($F126,Risk_Assessment!$A:$N,12,FALSE)),"",VLOOKUP($F126,Risk_Assessment!$A:$N,12,FALSE))</f>
        <v/>
      </c>
      <c r="F126" s="10" t="str">
        <f t="shared" si="6"/>
        <v>TBC122</v>
      </c>
      <c r="G126" s="10">
        <f t="shared" si="5"/>
        <v>122</v>
      </c>
    </row>
    <row r="127" spans="1:7" ht="31.5" hidden="1" customHeight="1" x14ac:dyDescent="0.25">
      <c r="A127" s="7" t="str">
        <f>IF(ISERROR(VLOOKUP($F127,Risk_Assessment!$A:$N,13,FALSE)),"",VLOOKUP($F127,Risk_Assessment!$A:$N,13,FALSE))</f>
        <v/>
      </c>
      <c r="B127" s="7" t="str">
        <f>IF(ISERROR(VLOOKUP($F127,Risk_Assessment!$A:$N,7,FALSE)),"",VLOOKUP($F127,Risk_Assessment!$A:$N,7,FALSE))</f>
        <v/>
      </c>
      <c r="C127" s="7" t="str">
        <f>IF(ISERROR(VLOOKUP($F127,Risk_Assessment!$A:$N,8,FALSE)),"",VLOOKUP($F127,Risk_Assessment!$A:$N,8,FALSE))</f>
        <v/>
      </c>
      <c r="D127" s="7" t="str">
        <f>IF(ISERROR(VLOOKUP($F127,Risk_Assessment!$A:$N,11,FALSE)),"",VLOOKUP($F127,Risk_Assessment!$A:$N,11,FALSE))</f>
        <v/>
      </c>
      <c r="E127" s="7" t="str">
        <f>IF(ISERROR(VLOOKUP($F127,Risk_Assessment!$A:$N,12,FALSE)),"",VLOOKUP($F127,Risk_Assessment!$A:$N,12,FALSE))</f>
        <v/>
      </c>
      <c r="F127" s="10" t="str">
        <f t="shared" si="6"/>
        <v>TBC123</v>
      </c>
      <c r="G127" s="10">
        <f t="shared" si="5"/>
        <v>123</v>
      </c>
    </row>
    <row r="128" spans="1:7" ht="31.5" hidden="1" customHeight="1" x14ac:dyDescent="0.25">
      <c r="A128" s="7" t="str">
        <f>IF(ISERROR(VLOOKUP($F128,Risk_Assessment!$A:$N,13,FALSE)),"",VLOOKUP($F128,Risk_Assessment!$A:$N,13,FALSE))</f>
        <v/>
      </c>
      <c r="B128" s="7" t="str">
        <f>IF(ISERROR(VLOOKUP($F128,Risk_Assessment!$A:$N,7,FALSE)),"",VLOOKUP($F128,Risk_Assessment!$A:$N,7,FALSE))</f>
        <v/>
      </c>
      <c r="C128" s="7" t="str">
        <f>IF(ISERROR(VLOOKUP($F128,Risk_Assessment!$A:$N,8,FALSE)),"",VLOOKUP($F128,Risk_Assessment!$A:$N,8,FALSE))</f>
        <v/>
      </c>
      <c r="D128" s="7" t="str">
        <f>IF(ISERROR(VLOOKUP($F128,Risk_Assessment!$A:$N,11,FALSE)),"",VLOOKUP($F128,Risk_Assessment!$A:$N,11,FALSE))</f>
        <v/>
      </c>
      <c r="E128" s="7" t="str">
        <f>IF(ISERROR(VLOOKUP($F128,Risk_Assessment!$A:$N,12,FALSE)),"",VLOOKUP($F128,Risk_Assessment!$A:$N,12,FALSE))</f>
        <v/>
      </c>
      <c r="F128" s="10" t="str">
        <f t="shared" si="6"/>
        <v>TBC124</v>
      </c>
      <c r="G128" s="10">
        <f t="shared" si="5"/>
        <v>124</v>
      </c>
    </row>
    <row r="129" spans="1:7" ht="31.5" hidden="1" customHeight="1" x14ac:dyDescent="0.25">
      <c r="A129" s="7" t="str">
        <f>IF(ISERROR(VLOOKUP($F129,Risk_Assessment!$A:$N,13,FALSE)),"",VLOOKUP($F129,Risk_Assessment!$A:$N,13,FALSE))</f>
        <v/>
      </c>
      <c r="B129" s="7" t="str">
        <f>IF(ISERROR(VLOOKUP($F129,Risk_Assessment!$A:$N,7,FALSE)),"",VLOOKUP($F129,Risk_Assessment!$A:$N,7,FALSE))</f>
        <v/>
      </c>
      <c r="C129" s="7" t="str">
        <f>IF(ISERROR(VLOOKUP($F129,Risk_Assessment!$A:$N,8,FALSE)),"",VLOOKUP($F129,Risk_Assessment!$A:$N,8,FALSE))</f>
        <v/>
      </c>
      <c r="D129" s="7" t="str">
        <f>IF(ISERROR(VLOOKUP($F129,Risk_Assessment!$A:$N,11,FALSE)),"",VLOOKUP($F129,Risk_Assessment!$A:$N,11,FALSE))</f>
        <v/>
      </c>
      <c r="E129" s="7" t="str">
        <f>IF(ISERROR(VLOOKUP($F129,Risk_Assessment!$A:$N,12,FALSE)),"",VLOOKUP($F129,Risk_Assessment!$A:$N,12,FALSE))</f>
        <v/>
      </c>
      <c r="F129" s="10" t="str">
        <f t="shared" si="6"/>
        <v>TBC125</v>
      </c>
      <c r="G129" s="10">
        <f t="shared" si="5"/>
        <v>125</v>
      </c>
    </row>
    <row r="130" spans="1:7" ht="31.5" hidden="1" customHeight="1" x14ac:dyDescent="0.25">
      <c r="A130" s="7" t="str">
        <f>IF(ISERROR(VLOOKUP($F130,Risk_Assessment!$A:$N,13,FALSE)),"",VLOOKUP($F130,Risk_Assessment!$A:$N,13,FALSE))</f>
        <v/>
      </c>
      <c r="B130" s="7" t="str">
        <f>IF(ISERROR(VLOOKUP($F130,Risk_Assessment!$A:$N,7,FALSE)),"",VLOOKUP($F130,Risk_Assessment!$A:$N,7,FALSE))</f>
        <v/>
      </c>
      <c r="C130" s="7" t="str">
        <f>IF(ISERROR(VLOOKUP($F130,Risk_Assessment!$A:$N,8,FALSE)),"",VLOOKUP($F130,Risk_Assessment!$A:$N,8,FALSE))</f>
        <v/>
      </c>
      <c r="D130" s="7" t="str">
        <f>IF(ISERROR(VLOOKUP($F130,Risk_Assessment!$A:$N,11,FALSE)),"",VLOOKUP($F130,Risk_Assessment!$A:$N,11,FALSE))</f>
        <v/>
      </c>
      <c r="E130" s="7" t="str">
        <f>IF(ISERROR(VLOOKUP($F130,Risk_Assessment!$A:$N,12,FALSE)),"",VLOOKUP($F130,Risk_Assessment!$A:$N,12,FALSE))</f>
        <v/>
      </c>
      <c r="F130" s="10" t="str">
        <f t="shared" si="6"/>
        <v>TBC126</v>
      </c>
      <c r="G130" s="10">
        <f t="shared" si="5"/>
        <v>126</v>
      </c>
    </row>
    <row r="131" spans="1:7" ht="31.5" hidden="1" customHeight="1" x14ac:dyDescent="0.25">
      <c r="A131" s="7" t="str">
        <f>IF(ISERROR(VLOOKUP($F131,Risk_Assessment!$A:$N,13,FALSE)),"",VLOOKUP($F131,Risk_Assessment!$A:$N,13,FALSE))</f>
        <v/>
      </c>
      <c r="B131" s="7" t="str">
        <f>IF(ISERROR(VLOOKUP($F131,Risk_Assessment!$A:$N,7,FALSE)),"",VLOOKUP($F131,Risk_Assessment!$A:$N,7,FALSE))</f>
        <v/>
      </c>
      <c r="C131" s="7" t="str">
        <f>IF(ISERROR(VLOOKUP($F131,Risk_Assessment!$A:$N,8,FALSE)),"",VLOOKUP($F131,Risk_Assessment!$A:$N,8,FALSE))</f>
        <v/>
      </c>
      <c r="D131" s="7" t="str">
        <f>IF(ISERROR(VLOOKUP($F131,Risk_Assessment!$A:$N,11,FALSE)),"",VLOOKUP($F131,Risk_Assessment!$A:$N,11,FALSE))</f>
        <v/>
      </c>
      <c r="E131" s="7" t="str">
        <f>IF(ISERROR(VLOOKUP($F131,Risk_Assessment!$A:$N,12,FALSE)),"",VLOOKUP($F131,Risk_Assessment!$A:$N,12,FALSE))</f>
        <v/>
      </c>
      <c r="F131" s="10" t="str">
        <f t="shared" ref="F131:F140" si="7">CONCATENATE($B$2,G131)</f>
        <v>TBC127</v>
      </c>
      <c r="G131" s="10">
        <f t="shared" ref="G131:G146" si="8">G130+1</f>
        <v>127</v>
      </c>
    </row>
    <row r="132" spans="1:7" ht="31.5" hidden="1" customHeight="1" x14ac:dyDescent="0.25">
      <c r="A132" s="7" t="str">
        <f>IF(ISERROR(VLOOKUP($F132,Risk_Assessment!$A:$N,13,FALSE)),"",VLOOKUP($F132,Risk_Assessment!$A:$N,13,FALSE))</f>
        <v/>
      </c>
      <c r="B132" s="7" t="str">
        <f>IF(ISERROR(VLOOKUP($F132,Risk_Assessment!$A:$N,7,FALSE)),"",VLOOKUP($F132,Risk_Assessment!$A:$N,7,FALSE))</f>
        <v/>
      </c>
      <c r="C132" s="7" t="str">
        <f>IF(ISERROR(VLOOKUP($F132,Risk_Assessment!$A:$N,8,FALSE)),"",VLOOKUP($F132,Risk_Assessment!$A:$N,8,FALSE))</f>
        <v/>
      </c>
      <c r="D132" s="7" t="str">
        <f>IF(ISERROR(VLOOKUP($F132,Risk_Assessment!$A:$N,11,FALSE)),"",VLOOKUP($F132,Risk_Assessment!$A:$N,11,FALSE))</f>
        <v/>
      </c>
      <c r="E132" s="7" t="str">
        <f>IF(ISERROR(VLOOKUP($F132,Risk_Assessment!$A:$N,12,FALSE)),"",VLOOKUP($F132,Risk_Assessment!$A:$N,12,FALSE))</f>
        <v/>
      </c>
      <c r="F132" s="10" t="str">
        <f t="shared" si="7"/>
        <v>TBC128</v>
      </c>
      <c r="G132" s="10">
        <f t="shared" si="8"/>
        <v>128</v>
      </c>
    </row>
    <row r="133" spans="1:7" ht="31.5" hidden="1" customHeight="1" x14ac:dyDescent="0.25">
      <c r="A133" s="7" t="str">
        <f>IF(ISERROR(VLOOKUP($F133,Risk_Assessment!$A:$N,13,FALSE)),"",VLOOKUP($F133,Risk_Assessment!$A:$N,13,FALSE))</f>
        <v/>
      </c>
      <c r="B133" s="7" t="str">
        <f>IF(ISERROR(VLOOKUP($F133,Risk_Assessment!$A:$N,7,FALSE)),"",VLOOKUP($F133,Risk_Assessment!$A:$N,7,FALSE))</f>
        <v/>
      </c>
      <c r="C133" s="7" t="str">
        <f>IF(ISERROR(VLOOKUP($F133,Risk_Assessment!$A:$N,8,FALSE)),"",VLOOKUP($F133,Risk_Assessment!$A:$N,8,FALSE))</f>
        <v/>
      </c>
      <c r="D133" s="7" t="str">
        <f>IF(ISERROR(VLOOKUP($F133,Risk_Assessment!$A:$N,11,FALSE)),"",VLOOKUP($F133,Risk_Assessment!$A:$N,11,FALSE))</f>
        <v/>
      </c>
      <c r="E133" s="7" t="str">
        <f>IF(ISERROR(VLOOKUP($F133,Risk_Assessment!$A:$N,12,FALSE)),"",VLOOKUP($F133,Risk_Assessment!$A:$N,12,FALSE))</f>
        <v/>
      </c>
      <c r="F133" s="10" t="str">
        <f t="shared" si="7"/>
        <v>TBC129</v>
      </c>
      <c r="G133" s="10">
        <f t="shared" si="8"/>
        <v>129</v>
      </c>
    </row>
    <row r="134" spans="1:7" ht="31.5" hidden="1" customHeight="1" x14ac:dyDescent="0.25">
      <c r="A134" s="7" t="str">
        <f>IF(ISERROR(VLOOKUP($F134,Risk_Assessment!$A:$N,13,FALSE)),"",VLOOKUP($F134,Risk_Assessment!$A:$N,13,FALSE))</f>
        <v/>
      </c>
      <c r="B134" s="7" t="str">
        <f>IF(ISERROR(VLOOKUP($F134,Risk_Assessment!$A:$N,7,FALSE)),"",VLOOKUP($F134,Risk_Assessment!$A:$N,7,FALSE))</f>
        <v/>
      </c>
      <c r="C134" s="7" t="str">
        <f>IF(ISERROR(VLOOKUP($F134,Risk_Assessment!$A:$N,8,FALSE)),"",VLOOKUP($F134,Risk_Assessment!$A:$N,8,FALSE))</f>
        <v/>
      </c>
      <c r="D134" s="7" t="str">
        <f>IF(ISERROR(VLOOKUP($F134,Risk_Assessment!$A:$N,11,FALSE)),"",VLOOKUP($F134,Risk_Assessment!$A:$N,11,FALSE))</f>
        <v/>
      </c>
      <c r="E134" s="7" t="str">
        <f>IF(ISERROR(VLOOKUP($F134,Risk_Assessment!$A:$N,12,FALSE)),"",VLOOKUP($F134,Risk_Assessment!$A:$N,12,FALSE))</f>
        <v/>
      </c>
      <c r="F134" s="10" t="str">
        <f t="shared" si="7"/>
        <v>TBC130</v>
      </c>
      <c r="G134" s="10">
        <f t="shared" si="8"/>
        <v>130</v>
      </c>
    </row>
    <row r="135" spans="1:7" ht="31.5" hidden="1" customHeight="1" x14ac:dyDescent="0.25">
      <c r="A135" s="7" t="str">
        <f>IF(ISERROR(VLOOKUP($F135,Risk_Assessment!$A:$N,13,FALSE)),"",VLOOKUP($F135,Risk_Assessment!$A:$N,13,FALSE))</f>
        <v/>
      </c>
      <c r="B135" s="7" t="str">
        <f>IF(ISERROR(VLOOKUP($F135,Risk_Assessment!$A:$N,7,FALSE)),"",VLOOKUP($F135,Risk_Assessment!$A:$N,7,FALSE))</f>
        <v/>
      </c>
      <c r="C135" s="7" t="str">
        <f>IF(ISERROR(VLOOKUP($F135,Risk_Assessment!$A:$N,8,FALSE)),"",VLOOKUP($F135,Risk_Assessment!$A:$N,8,FALSE))</f>
        <v/>
      </c>
      <c r="D135" s="7" t="str">
        <f>IF(ISERROR(VLOOKUP($F135,Risk_Assessment!$A:$N,11,FALSE)),"",VLOOKUP($F135,Risk_Assessment!$A:$N,11,FALSE))</f>
        <v/>
      </c>
      <c r="E135" s="7" t="str">
        <f>IF(ISERROR(VLOOKUP($F135,Risk_Assessment!$A:$N,12,FALSE)),"",VLOOKUP($F135,Risk_Assessment!$A:$N,12,FALSE))</f>
        <v/>
      </c>
      <c r="F135" s="10" t="str">
        <f t="shared" si="7"/>
        <v>TBC131</v>
      </c>
      <c r="G135" s="10">
        <f t="shared" si="8"/>
        <v>131</v>
      </c>
    </row>
    <row r="136" spans="1:7" ht="31.5" hidden="1" customHeight="1" x14ac:dyDescent="0.25">
      <c r="A136" s="7" t="str">
        <f>IF(ISERROR(VLOOKUP($F136,Risk_Assessment!$A:$N,13,FALSE)),"",VLOOKUP($F136,Risk_Assessment!$A:$N,13,FALSE))</f>
        <v/>
      </c>
      <c r="B136" s="7" t="str">
        <f>IF(ISERROR(VLOOKUP($F136,Risk_Assessment!$A:$N,7,FALSE)),"",VLOOKUP($F136,Risk_Assessment!$A:$N,7,FALSE))</f>
        <v/>
      </c>
      <c r="C136" s="7" t="str">
        <f>IF(ISERROR(VLOOKUP($F136,Risk_Assessment!$A:$N,8,FALSE)),"",VLOOKUP($F136,Risk_Assessment!$A:$N,8,FALSE))</f>
        <v/>
      </c>
      <c r="D136" s="7" t="str">
        <f>IF(ISERROR(VLOOKUP($F136,Risk_Assessment!$A:$N,11,FALSE)),"",VLOOKUP($F136,Risk_Assessment!$A:$N,11,FALSE))</f>
        <v/>
      </c>
      <c r="E136" s="7" t="str">
        <f>IF(ISERROR(VLOOKUP($F136,Risk_Assessment!$A:$N,12,FALSE)),"",VLOOKUP($F136,Risk_Assessment!$A:$N,12,FALSE))</f>
        <v/>
      </c>
      <c r="F136" s="10" t="str">
        <f t="shared" si="7"/>
        <v>TBC132</v>
      </c>
      <c r="G136" s="10">
        <f t="shared" si="8"/>
        <v>132</v>
      </c>
    </row>
    <row r="137" spans="1:7" ht="31.5" hidden="1" customHeight="1" x14ac:dyDescent="0.25">
      <c r="A137" s="7" t="str">
        <f>IF(ISERROR(VLOOKUP($F137,Risk_Assessment!$A:$N,13,FALSE)),"",VLOOKUP($F137,Risk_Assessment!$A:$N,13,FALSE))</f>
        <v/>
      </c>
      <c r="B137" s="7" t="str">
        <f>IF(ISERROR(VLOOKUP($F137,Risk_Assessment!$A:$N,7,FALSE)),"",VLOOKUP($F137,Risk_Assessment!$A:$N,7,FALSE))</f>
        <v/>
      </c>
      <c r="C137" s="7" t="str">
        <f>IF(ISERROR(VLOOKUP($F137,Risk_Assessment!$A:$N,8,FALSE)),"",VLOOKUP($F137,Risk_Assessment!$A:$N,8,FALSE))</f>
        <v/>
      </c>
      <c r="D137" s="7" t="str">
        <f>IF(ISERROR(VLOOKUP($F137,Risk_Assessment!$A:$N,11,FALSE)),"",VLOOKUP($F137,Risk_Assessment!$A:$N,11,FALSE))</f>
        <v/>
      </c>
      <c r="E137" s="7" t="str">
        <f>IF(ISERROR(VLOOKUP($F137,Risk_Assessment!$A:$N,12,FALSE)),"",VLOOKUP($F137,Risk_Assessment!$A:$N,12,FALSE))</f>
        <v/>
      </c>
      <c r="F137" s="10" t="str">
        <f t="shared" si="7"/>
        <v>TBC133</v>
      </c>
      <c r="G137" s="10">
        <f t="shared" si="8"/>
        <v>133</v>
      </c>
    </row>
    <row r="138" spans="1:7" ht="31.5" hidden="1" customHeight="1" x14ac:dyDescent="0.25">
      <c r="A138" s="7" t="str">
        <f>IF(ISERROR(VLOOKUP($F138,Risk_Assessment!$A:$N,13,FALSE)),"",VLOOKUP($F138,Risk_Assessment!$A:$N,13,FALSE))</f>
        <v/>
      </c>
      <c r="B138" s="7" t="str">
        <f>IF(ISERROR(VLOOKUP($F138,Risk_Assessment!$A:$N,7,FALSE)),"",VLOOKUP($F138,Risk_Assessment!$A:$N,7,FALSE))</f>
        <v/>
      </c>
      <c r="C138" s="7" t="str">
        <f>IF(ISERROR(VLOOKUP($F138,Risk_Assessment!$A:$N,8,FALSE)),"",VLOOKUP($F138,Risk_Assessment!$A:$N,8,FALSE))</f>
        <v/>
      </c>
      <c r="D138" s="7" t="str">
        <f>IF(ISERROR(VLOOKUP($F138,Risk_Assessment!$A:$N,11,FALSE)),"",VLOOKUP($F138,Risk_Assessment!$A:$N,11,FALSE))</f>
        <v/>
      </c>
      <c r="E138" s="7" t="str">
        <f>IF(ISERROR(VLOOKUP($F138,Risk_Assessment!$A:$N,12,FALSE)),"",VLOOKUP($F138,Risk_Assessment!$A:$N,12,FALSE))</f>
        <v/>
      </c>
      <c r="F138" s="10" t="str">
        <f t="shared" si="7"/>
        <v>TBC134</v>
      </c>
      <c r="G138" s="10">
        <f t="shared" si="8"/>
        <v>134</v>
      </c>
    </row>
    <row r="139" spans="1:7" ht="31.5" hidden="1" customHeight="1" x14ac:dyDescent="0.25">
      <c r="A139" s="7" t="str">
        <f>IF(ISERROR(VLOOKUP($F139,Risk_Assessment!$A:$N,13,FALSE)),"",VLOOKUP($F139,Risk_Assessment!$A:$N,13,FALSE))</f>
        <v/>
      </c>
      <c r="B139" s="7" t="str">
        <f>IF(ISERROR(VLOOKUP($F139,Risk_Assessment!$A:$N,7,FALSE)),"",VLOOKUP($F139,Risk_Assessment!$A:$N,7,FALSE))</f>
        <v/>
      </c>
      <c r="C139" s="7" t="str">
        <f>IF(ISERROR(VLOOKUP($F139,Risk_Assessment!$A:$N,8,FALSE)),"",VLOOKUP($F139,Risk_Assessment!$A:$N,8,FALSE))</f>
        <v/>
      </c>
      <c r="D139" s="7" t="str">
        <f>IF(ISERROR(VLOOKUP($F139,Risk_Assessment!$A:$N,11,FALSE)),"",VLOOKUP($F139,Risk_Assessment!$A:$N,11,FALSE))</f>
        <v/>
      </c>
      <c r="E139" s="7" t="str">
        <f>IF(ISERROR(VLOOKUP($F139,Risk_Assessment!$A:$N,12,FALSE)),"",VLOOKUP($F139,Risk_Assessment!$A:$N,12,FALSE))</f>
        <v/>
      </c>
      <c r="F139" s="10" t="str">
        <f t="shared" si="7"/>
        <v>TBC135</v>
      </c>
      <c r="G139" s="10">
        <f t="shared" si="8"/>
        <v>135</v>
      </c>
    </row>
    <row r="140" spans="1:7" ht="31.5" hidden="1" customHeight="1" x14ac:dyDescent="0.25">
      <c r="A140" s="7" t="str">
        <f>IF(ISERROR(VLOOKUP($F140,Risk_Assessment!$A:$N,13,FALSE)),"",VLOOKUP($F140,Risk_Assessment!$A:$N,13,FALSE))</f>
        <v/>
      </c>
      <c r="B140" s="7" t="str">
        <f>IF(ISERROR(VLOOKUP($F140,Risk_Assessment!$A:$N,7,FALSE)),"",VLOOKUP($F140,Risk_Assessment!$A:$N,7,FALSE))</f>
        <v/>
      </c>
      <c r="C140" s="7" t="str">
        <f>IF(ISERROR(VLOOKUP($F140,Risk_Assessment!$A:$N,8,FALSE)),"",VLOOKUP($F140,Risk_Assessment!$A:$N,8,FALSE))</f>
        <v/>
      </c>
      <c r="D140" s="7" t="str">
        <f>IF(ISERROR(VLOOKUP($F140,Risk_Assessment!$A:$N,11,FALSE)),"",VLOOKUP($F140,Risk_Assessment!$A:$N,11,FALSE))</f>
        <v/>
      </c>
      <c r="E140" s="7" t="str">
        <f>IF(ISERROR(VLOOKUP($F140,Risk_Assessment!$A:$N,12,FALSE)),"",VLOOKUP($F140,Risk_Assessment!$A:$N,12,FALSE))</f>
        <v/>
      </c>
      <c r="F140" s="10" t="str">
        <f t="shared" si="7"/>
        <v>TBC136</v>
      </c>
      <c r="G140" s="10">
        <f t="shared" si="8"/>
        <v>136</v>
      </c>
    </row>
    <row r="141" spans="1:7" ht="31.5" hidden="1" customHeight="1" x14ac:dyDescent="0.25">
      <c r="A141" s="7" t="str">
        <f>IF(ISERROR(VLOOKUP($F141,Risk_Assessment!$A:$N,13,FALSE)),"",VLOOKUP($F141,Risk_Assessment!$A:$N,13,FALSE))</f>
        <v/>
      </c>
      <c r="B141" s="7" t="str">
        <f>IF(ISERROR(VLOOKUP($F141,Risk_Assessment!$A:$N,7,FALSE)),"",VLOOKUP($F141,Risk_Assessment!$A:$N,7,FALSE))</f>
        <v/>
      </c>
      <c r="C141" s="7" t="str">
        <f>IF(ISERROR(VLOOKUP($F141,Risk_Assessment!$A:$N,8,FALSE)),"",VLOOKUP($F141,Risk_Assessment!$A:$N,8,FALSE))</f>
        <v/>
      </c>
      <c r="D141" s="7" t="str">
        <f>IF(ISERROR(VLOOKUP($F141,Risk_Assessment!$A:$N,11,FALSE)),"",VLOOKUP($F141,Risk_Assessment!$A:$N,11,FALSE))</f>
        <v/>
      </c>
      <c r="E141" s="7" t="str">
        <f>IF(ISERROR(VLOOKUP($F141,Risk_Assessment!$A:$N,12,FALSE)),"",VLOOKUP($F141,Risk_Assessment!$A:$N,12,FALSE))</f>
        <v/>
      </c>
      <c r="F141" s="10" t="str">
        <f t="shared" ref="F141:F146" si="9">CONCATENATE($B$2,G141)</f>
        <v>TBC137</v>
      </c>
      <c r="G141" s="10">
        <f t="shared" si="8"/>
        <v>137</v>
      </c>
    </row>
    <row r="142" spans="1:7" ht="31.5" hidden="1" customHeight="1" x14ac:dyDescent="0.25">
      <c r="A142" s="7" t="str">
        <f>IF(ISERROR(VLOOKUP($F142,Risk_Assessment!$A:$N,13,FALSE)),"",VLOOKUP($F142,Risk_Assessment!$A:$N,13,FALSE))</f>
        <v/>
      </c>
      <c r="B142" s="7" t="str">
        <f>IF(ISERROR(VLOOKUP($F142,Risk_Assessment!$A:$N,7,FALSE)),"",VLOOKUP($F142,Risk_Assessment!$A:$N,7,FALSE))</f>
        <v/>
      </c>
      <c r="C142" s="7" t="str">
        <f>IF(ISERROR(VLOOKUP($F142,Risk_Assessment!$A:$N,8,FALSE)),"",VLOOKUP($F142,Risk_Assessment!$A:$N,8,FALSE))</f>
        <v/>
      </c>
      <c r="D142" s="7" t="str">
        <f>IF(ISERROR(VLOOKUP($F142,Risk_Assessment!$A:$N,11,FALSE)),"",VLOOKUP($F142,Risk_Assessment!$A:$N,11,FALSE))</f>
        <v/>
      </c>
      <c r="E142" s="7" t="str">
        <f>IF(ISERROR(VLOOKUP($F142,Risk_Assessment!$A:$N,12,FALSE)),"",VLOOKUP($F142,Risk_Assessment!$A:$N,12,FALSE))</f>
        <v/>
      </c>
      <c r="F142" s="10" t="str">
        <f t="shared" si="9"/>
        <v>TBC138</v>
      </c>
      <c r="G142" s="10">
        <f t="shared" si="8"/>
        <v>138</v>
      </c>
    </row>
    <row r="143" spans="1:7" ht="31.5" hidden="1" customHeight="1" x14ac:dyDescent="0.25">
      <c r="A143" s="7" t="str">
        <f>IF(ISERROR(VLOOKUP($F143,Risk_Assessment!$A:$N,13,FALSE)),"",VLOOKUP($F143,Risk_Assessment!$A:$N,13,FALSE))</f>
        <v/>
      </c>
      <c r="B143" s="7" t="str">
        <f>IF(ISERROR(VLOOKUP($F143,Risk_Assessment!$A:$N,7,FALSE)),"",VLOOKUP($F143,Risk_Assessment!$A:$N,7,FALSE))</f>
        <v/>
      </c>
      <c r="C143" s="7" t="str">
        <f>IF(ISERROR(VLOOKUP($F143,Risk_Assessment!$A:$N,8,FALSE)),"",VLOOKUP($F143,Risk_Assessment!$A:$N,8,FALSE))</f>
        <v/>
      </c>
      <c r="D143" s="7" t="str">
        <f>IF(ISERROR(VLOOKUP($F143,Risk_Assessment!$A:$N,11,FALSE)),"",VLOOKUP($F143,Risk_Assessment!$A:$N,11,FALSE))</f>
        <v/>
      </c>
      <c r="E143" s="7" t="str">
        <f>IF(ISERROR(VLOOKUP($F143,Risk_Assessment!$A:$N,12,FALSE)),"",VLOOKUP($F143,Risk_Assessment!$A:$N,12,FALSE))</f>
        <v/>
      </c>
      <c r="F143" s="10" t="str">
        <f t="shared" si="9"/>
        <v>TBC139</v>
      </c>
      <c r="G143" s="10">
        <f t="shared" si="8"/>
        <v>139</v>
      </c>
    </row>
    <row r="144" spans="1:7" ht="31.5" hidden="1" customHeight="1" x14ac:dyDescent="0.25">
      <c r="A144" s="7" t="str">
        <f>IF(ISERROR(VLOOKUP($F144,Risk_Assessment!$A:$N,13,FALSE)),"",VLOOKUP($F144,Risk_Assessment!$A:$N,13,FALSE))</f>
        <v/>
      </c>
      <c r="B144" s="7" t="str">
        <f>IF(ISERROR(VLOOKUP($F144,Risk_Assessment!$A:$N,7,FALSE)),"",VLOOKUP($F144,Risk_Assessment!$A:$N,7,FALSE))</f>
        <v/>
      </c>
      <c r="C144" s="7" t="str">
        <f>IF(ISERROR(VLOOKUP($F144,Risk_Assessment!$A:$N,8,FALSE)),"",VLOOKUP($F144,Risk_Assessment!$A:$N,8,FALSE))</f>
        <v/>
      </c>
      <c r="D144" s="7" t="str">
        <f>IF(ISERROR(VLOOKUP($F144,Risk_Assessment!$A:$N,11,FALSE)),"",VLOOKUP($F144,Risk_Assessment!$A:$N,11,FALSE))</f>
        <v/>
      </c>
      <c r="E144" s="7" t="str">
        <f>IF(ISERROR(VLOOKUP($F144,Risk_Assessment!$A:$N,12,FALSE)),"",VLOOKUP($F144,Risk_Assessment!$A:$N,12,FALSE))</f>
        <v/>
      </c>
      <c r="F144" s="10" t="str">
        <f t="shared" si="9"/>
        <v>TBC140</v>
      </c>
      <c r="G144" s="10">
        <f t="shared" si="8"/>
        <v>140</v>
      </c>
    </row>
    <row r="145" spans="1:7" ht="31.5" hidden="1" customHeight="1" x14ac:dyDescent="0.25">
      <c r="A145" s="7" t="str">
        <f>IF(ISERROR(VLOOKUP($F145,Risk_Assessment!$A:$N,13,FALSE)),"",VLOOKUP($F145,Risk_Assessment!$A:$N,13,FALSE))</f>
        <v/>
      </c>
      <c r="B145" s="7" t="str">
        <f>IF(ISERROR(VLOOKUP($F145,Risk_Assessment!$A:$N,7,FALSE)),"",VLOOKUP($F145,Risk_Assessment!$A:$N,7,FALSE))</f>
        <v/>
      </c>
      <c r="C145" s="7" t="str">
        <f>IF(ISERROR(VLOOKUP($F145,Risk_Assessment!$A:$N,8,FALSE)),"",VLOOKUP($F145,Risk_Assessment!$A:$N,8,FALSE))</f>
        <v/>
      </c>
      <c r="D145" s="7" t="str">
        <f>IF(ISERROR(VLOOKUP($F145,Risk_Assessment!$A:$N,11,FALSE)),"",VLOOKUP($F145,Risk_Assessment!$A:$N,11,FALSE))</f>
        <v/>
      </c>
      <c r="E145" s="7" t="str">
        <f>IF(ISERROR(VLOOKUP($F145,Risk_Assessment!$A:$N,12,FALSE)),"",VLOOKUP($F145,Risk_Assessment!$A:$N,12,FALSE))</f>
        <v/>
      </c>
      <c r="F145" s="10" t="str">
        <f t="shared" si="9"/>
        <v>TBC141</v>
      </c>
      <c r="G145" s="10">
        <f t="shared" si="8"/>
        <v>141</v>
      </c>
    </row>
    <row r="146" spans="1:7" ht="31.5" hidden="1" customHeight="1" x14ac:dyDescent="0.25">
      <c r="A146" s="7" t="str">
        <f>IF(ISERROR(VLOOKUP($F146,Risk_Assessment!$A:$N,13,FALSE)),"",VLOOKUP($F146,Risk_Assessment!$A:$N,13,FALSE))</f>
        <v/>
      </c>
      <c r="B146" s="7" t="str">
        <f>IF(ISERROR(VLOOKUP($F146,Risk_Assessment!$A:$N,7,FALSE)),"",VLOOKUP($F146,Risk_Assessment!$A:$N,7,FALSE))</f>
        <v/>
      </c>
      <c r="C146" s="7" t="str">
        <f>IF(ISERROR(VLOOKUP($F146,Risk_Assessment!$A:$N,8,FALSE)),"",VLOOKUP($F146,Risk_Assessment!$A:$N,8,FALSE))</f>
        <v/>
      </c>
      <c r="D146" s="7" t="str">
        <f>IF(ISERROR(VLOOKUP($F146,Risk_Assessment!$A:$N,11,FALSE)),"",VLOOKUP($F146,Risk_Assessment!$A:$N,11,FALSE))</f>
        <v/>
      </c>
      <c r="E146" s="7" t="str">
        <f>IF(ISERROR(VLOOKUP($F146,Risk_Assessment!$A:$N,12,FALSE)),"",VLOOKUP($F146,Risk_Assessment!$A:$N,12,FALSE))</f>
        <v/>
      </c>
      <c r="F146" s="10" t="str">
        <f t="shared" si="9"/>
        <v>TBC142</v>
      </c>
      <c r="G146" s="10">
        <f t="shared" si="8"/>
        <v>142</v>
      </c>
    </row>
    <row r="147" spans="1:7" ht="31.5" hidden="1" customHeight="1" x14ac:dyDescent="0.25">
      <c r="A147" s="7" t="str">
        <f>IF(ISERROR(VLOOKUP($F147,Risk_Assessment!$A:$N,13,FALSE)),"",VLOOKUP($F147,Risk_Assessment!$A:$N,13,FALSE))</f>
        <v/>
      </c>
      <c r="B147" s="7" t="str">
        <f>IF(ISERROR(VLOOKUP($F147,Risk_Assessment!$A:$N,7,FALSE)),"",VLOOKUP($F147,Risk_Assessment!$A:$N,7,FALSE))</f>
        <v/>
      </c>
      <c r="C147" s="7" t="str">
        <f>IF(ISERROR(VLOOKUP($F147,Risk_Assessment!$A:$N,8,FALSE)),"",VLOOKUP($F147,Risk_Assessment!$A:$N,8,FALSE))</f>
        <v/>
      </c>
      <c r="D147" s="7" t="str">
        <f>IF(ISERROR(VLOOKUP($F147,Risk_Assessment!$A:$N,11,FALSE)),"",VLOOKUP($F147,Risk_Assessment!$A:$N,11,FALSE))</f>
        <v/>
      </c>
      <c r="E147" s="7" t="str">
        <f>IF(ISERROR(VLOOKUP($F147,Risk_Assessment!$A:$N,12,FALSE)),"",VLOOKUP($F147,Risk_Assessment!$A:$N,12,FALSE))</f>
        <v/>
      </c>
      <c r="F147" s="10" t="str">
        <f t="shared" ref="F147:F155" si="10">CONCATENATE($B$2,G147)</f>
        <v>TBC143</v>
      </c>
      <c r="G147" s="10">
        <f t="shared" ref="G147:G212" si="11">G146+1</f>
        <v>143</v>
      </c>
    </row>
    <row r="148" spans="1:7" ht="31.5" hidden="1" customHeight="1" x14ac:dyDescent="0.25">
      <c r="A148" s="7" t="str">
        <f>IF(ISERROR(VLOOKUP($F148,Risk_Assessment!$A:$N,13,FALSE)),"",VLOOKUP($F148,Risk_Assessment!$A:$N,13,FALSE))</f>
        <v/>
      </c>
      <c r="B148" s="7" t="str">
        <f>IF(ISERROR(VLOOKUP($F148,Risk_Assessment!$A:$N,7,FALSE)),"",VLOOKUP($F148,Risk_Assessment!$A:$N,7,FALSE))</f>
        <v/>
      </c>
      <c r="C148" s="7" t="str">
        <f>IF(ISERROR(VLOOKUP($F148,Risk_Assessment!$A:$N,8,FALSE)),"",VLOOKUP($F148,Risk_Assessment!$A:$N,8,FALSE))</f>
        <v/>
      </c>
      <c r="D148" s="7" t="str">
        <f>IF(ISERROR(VLOOKUP($F148,Risk_Assessment!$A:$N,11,FALSE)),"",VLOOKUP($F148,Risk_Assessment!$A:$N,11,FALSE))</f>
        <v/>
      </c>
      <c r="E148" s="7" t="str">
        <f>IF(ISERROR(VLOOKUP($F148,Risk_Assessment!$A:$N,12,FALSE)),"",VLOOKUP($F148,Risk_Assessment!$A:$N,12,FALSE))</f>
        <v/>
      </c>
      <c r="F148" s="10" t="str">
        <f t="shared" si="10"/>
        <v>TBC144</v>
      </c>
      <c r="G148" s="10">
        <f t="shared" si="11"/>
        <v>144</v>
      </c>
    </row>
    <row r="149" spans="1:7" ht="31.5" hidden="1" customHeight="1" x14ac:dyDescent="0.25">
      <c r="A149" s="7" t="str">
        <f>IF(ISERROR(VLOOKUP($F149,Risk_Assessment!$A:$N,13,FALSE)),"",VLOOKUP($F149,Risk_Assessment!$A:$N,13,FALSE))</f>
        <v/>
      </c>
      <c r="B149" s="7" t="str">
        <f>IF(ISERROR(VLOOKUP($F149,Risk_Assessment!$A:$N,7,FALSE)),"",VLOOKUP($F149,Risk_Assessment!$A:$N,7,FALSE))</f>
        <v/>
      </c>
      <c r="C149" s="7" t="str">
        <f>IF(ISERROR(VLOOKUP($F149,Risk_Assessment!$A:$N,8,FALSE)),"",VLOOKUP($F149,Risk_Assessment!$A:$N,8,FALSE))</f>
        <v/>
      </c>
      <c r="D149" s="7" t="str">
        <f>IF(ISERROR(VLOOKUP($F149,Risk_Assessment!$A:$N,11,FALSE)),"",VLOOKUP($F149,Risk_Assessment!$A:$N,11,FALSE))</f>
        <v/>
      </c>
      <c r="E149" s="7" t="str">
        <f>IF(ISERROR(VLOOKUP($F149,Risk_Assessment!$A:$N,12,FALSE)),"",VLOOKUP($F149,Risk_Assessment!$A:$N,12,FALSE))</f>
        <v/>
      </c>
      <c r="F149" s="10" t="str">
        <f t="shared" si="10"/>
        <v>TBC145</v>
      </c>
      <c r="G149" s="10">
        <f t="shared" si="11"/>
        <v>145</v>
      </c>
    </row>
    <row r="150" spans="1:7" ht="31.5" hidden="1" customHeight="1" x14ac:dyDescent="0.25">
      <c r="A150" s="7" t="str">
        <f>IF(ISERROR(VLOOKUP($F150,Risk_Assessment!$A:$N,13,FALSE)),"",VLOOKUP($F150,Risk_Assessment!$A:$N,13,FALSE))</f>
        <v/>
      </c>
      <c r="B150" s="7" t="str">
        <f>IF(ISERROR(VLOOKUP($F150,Risk_Assessment!$A:$N,7,FALSE)),"",VLOOKUP($F150,Risk_Assessment!$A:$N,7,FALSE))</f>
        <v/>
      </c>
      <c r="C150" s="7" t="str">
        <f>IF(ISERROR(VLOOKUP($F150,Risk_Assessment!$A:$N,8,FALSE)),"",VLOOKUP($F150,Risk_Assessment!$A:$N,8,FALSE))</f>
        <v/>
      </c>
      <c r="D150" s="7" t="str">
        <f>IF(ISERROR(VLOOKUP($F150,Risk_Assessment!$A:$N,11,FALSE)),"",VLOOKUP($F150,Risk_Assessment!$A:$N,11,FALSE))</f>
        <v/>
      </c>
      <c r="E150" s="7" t="str">
        <f>IF(ISERROR(VLOOKUP($F150,Risk_Assessment!$A:$N,12,FALSE)),"",VLOOKUP($F150,Risk_Assessment!$A:$N,12,FALSE))</f>
        <v/>
      </c>
      <c r="F150" s="10" t="str">
        <f t="shared" si="10"/>
        <v>TBC146</v>
      </c>
      <c r="G150" s="10">
        <f t="shared" si="11"/>
        <v>146</v>
      </c>
    </row>
    <row r="151" spans="1:7" ht="31.5" hidden="1" customHeight="1" x14ac:dyDescent="0.25">
      <c r="A151" s="7" t="str">
        <f>IF(ISERROR(VLOOKUP($F151,Risk_Assessment!$A:$N,13,FALSE)),"",VLOOKUP($F151,Risk_Assessment!$A:$N,13,FALSE))</f>
        <v/>
      </c>
      <c r="B151" s="7" t="str">
        <f>IF(ISERROR(VLOOKUP($F151,Risk_Assessment!$A:$N,7,FALSE)),"",VLOOKUP($F151,Risk_Assessment!$A:$N,7,FALSE))</f>
        <v/>
      </c>
      <c r="C151" s="7" t="str">
        <f>IF(ISERROR(VLOOKUP($F151,Risk_Assessment!$A:$N,8,FALSE)),"",VLOOKUP($F151,Risk_Assessment!$A:$N,8,FALSE))</f>
        <v/>
      </c>
      <c r="D151" s="7" t="str">
        <f>IF(ISERROR(VLOOKUP($F151,Risk_Assessment!$A:$N,11,FALSE)),"",VLOOKUP($F151,Risk_Assessment!$A:$N,11,FALSE))</f>
        <v/>
      </c>
      <c r="E151" s="7" t="str">
        <f>IF(ISERROR(VLOOKUP($F151,Risk_Assessment!$A:$N,12,FALSE)),"",VLOOKUP($F151,Risk_Assessment!$A:$N,12,FALSE))</f>
        <v/>
      </c>
      <c r="F151" s="10" t="str">
        <f t="shared" si="10"/>
        <v>TBC147</v>
      </c>
      <c r="G151" s="10">
        <f t="shared" si="11"/>
        <v>147</v>
      </c>
    </row>
    <row r="152" spans="1:7" ht="31.5" hidden="1" customHeight="1" x14ac:dyDescent="0.25">
      <c r="A152" s="7" t="str">
        <f>IF(ISERROR(VLOOKUP($F152,Risk_Assessment!$A:$N,13,FALSE)),"",VLOOKUP($F152,Risk_Assessment!$A:$N,13,FALSE))</f>
        <v/>
      </c>
      <c r="B152" s="7" t="str">
        <f>IF(ISERROR(VLOOKUP($F152,Risk_Assessment!$A:$N,7,FALSE)),"",VLOOKUP($F152,Risk_Assessment!$A:$N,7,FALSE))</f>
        <v/>
      </c>
      <c r="C152" s="7" t="str">
        <f>IF(ISERROR(VLOOKUP($F152,Risk_Assessment!$A:$N,8,FALSE)),"",VLOOKUP($F152,Risk_Assessment!$A:$N,8,FALSE))</f>
        <v/>
      </c>
      <c r="D152" s="7" t="str">
        <f>IF(ISERROR(VLOOKUP($F152,Risk_Assessment!$A:$N,11,FALSE)),"",VLOOKUP($F152,Risk_Assessment!$A:$N,11,FALSE))</f>
        <v/>
      </c>
      <c r="E152" s="7" t="str">
        <f>IF(ISERROR(VLOOKUP($F152,Risk_Assessment!$A:$N,12,FALSE)),"",VLOOKUP($F152,Risk_Assessment!$A:$N,12,FALSE))</f>
        <v/>
      </c>
      <c r="F152" s="10" t="str">
        <f t="shared" si="10"/>
        <v>TBC148</v>
      </c>
      <c r="G152" s="10">
        <f t="shared" si="11"/>
        <v>148</v>
      </c>
    </row>
    <row r="153" spans="1:7" ht="31.5" hidden="1" customHeight="1" x14ac:dyDescent="0.25">
      <c r="A153" s="7" t="str">
        <f>IF(ISERROR(VLOOKUP($F153,Risk_Assessment!$A:$N,13,FALSE)),"",VLOOKUP($F153,Risk_Assessment!$A:$N,13,FALSE))</f>
        <v/>
      </c>
      <c r="B153" s="7" t="str">
        <f>IF(ISERROR(VLOOKUP($F153,Risk_Assessment!$A:$N,7,FALSE)),"",VLOOKUP($F153,Risk_Assessment!$A:$N,7,FALSE))</f>
        <v/>
      </c>
      <c r="C153" s="7" t="str">
        <f>IF(ISERROR(VLOOKUP($F153,Risk_Assessment!$A:$N,8,FALSE)),"",VLOOKUP($F153,Risk_Assessment!$A:$N,8,FALSE))</f>
        <v/>
      </c>
      <c r="D153" s="7" t="str">
        <f>IF(ISERROR(VLOOKUP($F153,Risk_Assessment!$A:$N,11,FALSE)),"",VLOOKUP($F153,Risk_Assessment!$A:$N,11,FALSE))</f>
        <v/>
      </c>
      <c r="E153" s="7" t="str">
        <f>IF(ISERROR(VLOOKUP($F153,Risk_Assessment!$A:$N,12,FALSE)),"",VLOOKUP($F153,Risk_Assessment!$A:$N,12,FALSE))</f>
        <v/>
      </c>
      <c r="F153" s="10" t="str">
        <f t="shared" si="10"/>
        <v>TBC149</v>
      </c>
      <c r="G153" s="10">
        <f t="shared" si="11"/>
        <v>149</v>
      </c>
    </row>
    <row r="154" spans="1:7" ht="31.5" hidden="1" customHeight="1" x14ac:dyDescent="0.25">
      <c r="A154" s="7" t="str">
        <f>IF(ISERROR(VLOOKUP($F154,Risk_Assessment!$A:$N,13,FALSE)),"",VLOOKUP($F154,Risk_Assessment!$A:$N,13,FALSE))</f>
        <v/>
      </c>
      <c r="B154" s="7" t="str">
        <f>IF(ISERROR(VLOOKUP($F154,Risk_Assessment!$A:$N,7,FALSE)),"",VLOOKUP($F154,Risk_Assessment!$A:$N,7,FALSE))</f>
        <v/>
      </c>
      <c r="C154" s="7" t="str">
        <f>IF(ISERROR(VLOOKUP($F154,Risk_Assessment!$A:$N,8,FALSE)),"",VLOOKUP($F154,Risk_Assessment!$A:$N,8,FALSE))</f>
        <v/>
      </c>
      <c r="D154" s="7" t="str">
        <f>IF(ISERROR(VLOOKUP($F154,Risk_Assessment!$A:$N,11,FALSE)),"",VLOOKUP($F154,Risk_Assessment!$A:$N,11,FALSE))</f>
        <v/>
      </c>
      <c r="E154" s="7" t="str">
        <f>IF(ISERROR(VLOOKUP($F154,Risk_Assessment!$A:$N,12,FALSE)),"",VLOOKUP($F154,Risk_Assessment!$A:$N,12,FALSE))</f>
        <v/>
      </c>
      <c r="F154" s="10" t="str">
        <f t="shared" si="10"/>
        <v>TBC150</v>
      </c>
      <c r="G154" s="10">
        <f t="shared" si="11"/>
        <v>150</v>
      </c>
    </row>
    <row r="155" spans="1:7" ht="31.5" hidden="1" customHeight="1" x14ac:dyDescent="0.25">
      <c r="A155" s="7" t="str">
        <f>IF(ISERROR(VLOOKUP($F155,Risk_Assessment!$A:$N,13,FALSE)),"",VLOOKUP($F155,Risk_Assessment!$A:$N,13,FALSE))</f>
        <v/>
      </c>
      <c r="B155" s="7" t="str">
        <f>IF(ISERROR(VLOOKUP($F155,Risk_Assessment!$A:$N,7,FALSE)),"",VLOOKUP($F155,Risk_Assessment!$A:$N,7,FALSE))</f>
        <v/>
      </c>
      <c r="C155" s="7" t="str">
        <f>IF(ISERROR(VLOOKUP($F155,Risk_Assessment!$A:$N,8,FALSE)),"",VLOOKUP($F155,Risk_Assessment!$A:$N,8,FALSE))</f>
        <v/>
      </c>
      <c r="D155" s="7" t="str">
        <f>IF(ISERROR(VLOOKUP($F155,Risk_Assessment!$A:$N,11,FALSE)),"",VLOOKUP($F155,Risk_Assessment!$A:$N,11,FALSE))</f>
        <v/>
      </c>
      <c r="E155" s="7" t="str">
        <f>IF(ISERROR(VLOOKUP($F155,Risk_Assessment!$A:$N,12,FALSE)),"",VLOOKUP($F155,Risk_Assessment!$A:$N,12,FALSE))</f>
        <v/>
      </c>
      <c r="F155" s="10" t="str">
        <f t="shared" si="10"/>
        <v>TBC151</v>
      </c>
      <c r="G155" s="10">
        <f t="shared" si="11"/>
        <v>151</v>
      </c>
    </row>
    <row r="156" spans="1:7" ht="31.5" hidden="1" customHeight="1" x14ac:dyDescent="0.25">
      <c r="A156" s="7" t="str">
        <f>IF(ISERROR(VLOOKUP($F156,Risk_Assessment!$A:$N,13,FALSE)),"",VLOOKUP($F156,Risk_Assessment!$A:$N,13,FALSE))</f>
        <v/>
      </c>
      <c r="B156" s="7" t="str">
        <f>IF(ISERROR(VLOOKUP($F156,Risk_Assessment!$A:$N,7,FALSE)),"",VLOOKUP($F156,Risk_Assessment!$A:$N,7,FALSE))</f>
        <v/>
      </c>
      <c r="C156" s="7" t="str">
        <f>IF(ISERROR(VLOOKUP($F156,Risk_Assessment!$A:$N,8,FALSE)),"",VLOOKUP($F156,Risk_Assessment!$A:$N,8,FALSE))</f>
        <v/>
      </c>
      <c r="D156" s="7" t="str">
        <f>IF(ISERROR(VLOOKUP($F156,Risk_Assessment!$A:$N,11,FALSE)),"",VLOOKUP($F156,Risk_Assessment!$A:$N,11,FALSE))</f>
        <v/>
      </c>
      <c r="E156" s="7" t="str">
        <f>IF(ISERROR(VLOOKUP($F156,Risk_Assessment!$A:$N,12,FALSE)),"",VLOOKUP($F156,Risk_Assessment!$A:$N,12,FALSE))</f>
        <v/>
      </c>
      <c r="F156" s="10" t="str">
        <f>CONCATENATE($B$2,G156)</f>
        <v>TBC152</v>
      </c>
      <c r="G156" s="10">
        <f t="shared" si="11"/>
        <v>152</v>
      </c>
    </row>
    <row r="157" spans="1:7" ht="31.5" hidden="1" customHeight="1" x14ac:dyDescent="0.25">
      <c r="A157" s="7" t="str">
        <f>IF(ISERROR(VLOOKUP($F157,Risk_Assessment!$A:$N,13,FALSE)),"",VLOOKUP($F157,Risk_Assessment!$A:$N,13,FALSE))</f>
        <v/>
      </c>
      <c r="B157" s="7" t="str">
        <f>IF(ISERROR(VLOOKUP($F157,Risk_Assessment!$A:$N,7,FALSE)),"",VLOOKUP($F157,Risk_Assessment!$A:$N,7,FALSE))</f>
        <v/>
      </c>
      <c r="C157" s="7" t="str">
        <f>IF(ISERROR(VLOOKUP($F157,Risk_Assessment!$A:$N,8,FALSE)),"",VLOOKUP($F157,Risk_Assessment!$A:$N,8,FALSE))</f>
        <v/>
      </c>
      <c r="D157" s="7" t="str">
        <f>IF(ISERROR(VLOOKUP($F157,Risk_Assessment!$A:$N,11,FALSE)),"",VLOOKUP($F157,Risk_Assessment!$A:$N,11,FALSE))</f>
        <v/>
      </c>
      <c r="E157" s="7" t="str">
        <f>IF(ISERROR(VLOOKUP($F157,Risk_Assessment!$A:$N,12,FALSE)),"",VLOOKUP($F157,Risk_Assessment!$A:$N,12,FALSE))</f>
        <v/>
      </c>
      <c r="F157" s="10" t="str">
        <f>CONCATENATE($B$2,G157)</f>
        <v>TBC153</v>
      </c>
      <c r="G157" s="10">
        <f t="shared" si="11"/>
        <v>153</v>
      </c>
    </row>
    <row r="158" spans="1:7" ht="31.5" hidden="1" customHeight="1" x14ac:dyDescent="0.25">
      <c r="A158" s="7" t="str">
        <f>IF(ISERROR(VLOOKUP($F158,Risk_Assessment!$A:$N,13,FALSE)),"",VLOOKUP($F158,Risk_Assessment!$A:$N,13,FALSE))</f>
        <v/>
      </c>
      <c r="B158" s="7" t="str">
        <f>IF(ISERROR(VLOOKUP($F158,Risk_Assessment!$A:$N,7,FALSE)),"",VLOOKUP($F158,Risk_Assessment!$A:$N,7,FALSE))</f>
        <v/>
      </c>
      <c r="C158" s="7" t="str">
        <f>IF(ISERROR(VLOOKUP($F158,Risk_Assessment!$A:$N,8,FALSE)),"",VLOOKUP($F158,Risk_Assessment!$A:$N,8,FALSE))</f>
        <v/>
      </c>
      <c r="D158" s="7" t="str">
        <f>IF(ISERROR(VLOOKUP($F158,Risk_Assessment!$A:$N,11,FALSE)),"",VLOOKUP($F158,Risk_Assessment!$A:$N,11,FALSE))</f>
        <v/>
      </c>
      <c r="E158" s="7" t="str">
        <f>IF(ISERROR(VLOOKUP($F158,Risk_Assessment!$A:$N,12,FALSE)),"",VLOOKUP($F158,Risk_Assessment!$A:$N,12,FALSE))</f>
        <v/>
      </c>
      <c r="F158" s="10" t="str">
        <f>CONCATENATE($B$2,G158)</f>
        <v>TBC154</v>
      </c>
      <c r="G158" s="10">
        <f t="shared" si="11"/>
        <v>154</v>
      </c>
    </row>
    <row r="159" spans="1:7" ht="31.5" hidden="1" customHeight="1" x14ac:dyDescent="0.25">
      <c r="A159" s="7" t="str">
        <f>IF(ISERROR(VLOOKUP($F159,Risk_Assessment!$A:$N,13,FALSE)),"",VLOOKUP($F159,Risk_Assessment!$A:$N,13,FALSE))</f>
        <v/>
      </c>
      <c r="B159" s="7" t="str">
        <f>IF(ISERROR(VLOOKUP($F159,Risk_Assessment!$A:$N,7,FALSE)),"",VLOOKUP($F159,Risk_Assessment!$A:$N,7,FALSE))</f>
        <v/>
      </c>
      <c r="C159" s="7" t="str">
        <f>IF(ISERROR(VLOOKUP($F159,Risk_Assessment!$A:$N,8,FALSE)),"",VLOOKUP($F159,Risk_Assessment!$A:$N,8,FALSE))</f>
        <v/>
      </c>
      <c r="D159" s="7" t="str">
        <f>IF(ISERROR(VLOOKUP($F159,Risk_Assessment!$A:$N,11,FALSE)),"",VLOOKUP($F159,Risk_Assessment!$A:$N,11,FALSE))</f>
        <v/>
      </c>
      <c r="E159" s="7" t="str">
        <f>IF(ISERROR(VLOOKUP($F159,Risk_Assessment!$A:$N,12,FALSE)),"",VLOOKUP($F159,Risk_Assessment!$A:$N,12,FALSE))</f>
        <v/>
      </c>
      <c r="F159" s="10" t="str">
        <f t="shared" ref="F159:F191" si="12">CONCATENATE($B$2,G159)</f>
        <v>TBC155</v>
      </c>
      <c r="G159" s="10">
        <f t="shared" si="11"/>
        <v>155</v>
      </c>
    </row>
    <row r="160" spans="1:7" ht="31.5" hidden="1" customHeight="1" x14ac:dyDescent="0.25">
      <c r="A160" s="7" t="str">
        <f>IF(ISERROR(VLOOKUP($F160,Risk_Assessment!$A:$N,13,FALSE)),"",VLOOKUP($F160,Risk_Assessment!$A:$N,13,FALSE))</f>
        <v/>
      </c>
      <c r="B160" s="7" t="str">
        <f>IF(ISERROR(VLOOKUP($F160,Risk_Assessment!$A:$N,7,FALSE)),"",VLOOKUP($F160,Risk_Assessment!$A:$N,7,FALSE))</f>
        <v/>
      </c>
      <c r="C160" s="7" t="str">
        <f>IF(ISERROR(VLOOKUP($F160,Risk_Assessment!$A:$N,8,FALSE)),"",VLOOKUP($F160,Risk_Assessment!$A:$N,8,FALSE))</f>
        <v/>
      </c>
      <c r="D160" s="7" t="str">
        <f>IF(ISERROR(VLOOKUP($F160,Risk_Assessment!$A:$N,11,FALSE)),"",VLOOKUP($F160,Risk_Assessment!$A:$N,11,FALSE))</f>
        <v/>
      </c>
      <c r="E160" s="7" t="str">
        <f>IF(ISERROR(VLOOKUP($F160,Risk_Assessment!$A:$N,12,FALSE)),"",VLOOKUP($F160,Risk_Assessment!$A:$N,12,FALSE))</f>
        <v/>
      </c>
      <c r="F160" s="10" t="str">
        <f t="shared" si="12"/>
        <v>TBC156</v>
      </c>
      <c r="G160" s="10">
        <f t="shared" si="11"/>
        <v>156</v>
      </c>
    </row>
    <row r="161" spans="1:7" ht="31.5" hidden="1" customHeight="1" x14ac:dyDescent="0.25">
      <c r="A161" s="7" t="str">
        <f>IF(ISERROR(VLOOKUP($F161,Risk_Assessment!$A:$N,13,FALSE)),"",VLOOKUP($F161,Risk_Assessment!$A:$N,13,FALSE))</f>
        <v/>
      </c>
      <c r="B161" s="7" t="str">
        <f>IF(ISERROR(VLOOKUP($F161,Risk_Assessment!$A:$N,7,FALSE)),"",VLOOKUP($F161,Risk_Assessment!$A:$N,7,FALSE))</f>
        <v/>
      </c>
      <c r="C161" s="7" t="str">
        <f>IF(ISERROR(VLOOKUP($F161,Risk_Assessment!$A:$N,8,FALSE)),"",VLOOKUP($F161,Risk_Assessment!$A:$N,8,FALSE))</f>
        <v/>
      </c>
      <c r="D161" s="7" t="str">
        <f>IF(ISERROR(VLOOKUP($F161,Risk_Assessment!$A:$N,11,FALSE)),"",VLOOKUP($F161,Risk_Assessment!$A:$N,11,FALSE))</f>
        <v/>
      </c>
      <c r="E161" s="7" t="str">
        <f>IF(ISERROR(VLOOKUP($F161,Risk_Assessment!$A:$N,12,FALSE)),"",VLOOKUP($F161,Risk_Assessment!$A:$N,12,FALSE))</f>
        <v/>
      </c>
      <c r="F161" s="10" t="str">
        <f t="shared" si="12"/>
        <v>TBC157</v>
      </c>
      <c r="G161" s="10">
        <f t="shared" si="11"/>
        <v>157</v>
      </c>
    </row>
    <row r="162" spans="1:7" ht="31.5" hidden="1" customHeight="1" x14ac:dyDescent="0.25">
      <c r="A162" s="7" t="str">
        <f>IF(ISERROR(VLOOKUP($F162,Risk_Assessment!$A:$N,13,FALSE)),"",VLOOKUP($F162,Risk_Assessment!$A:$N,13,FALSE))</f>
        <v/>
      </c>
      <c r="B162" s="7" t="str">
        <f>IF(ISERROR(VLOOKUP($F162,Risk_Assessment!$A:$N,7,FALSE)),"",VLOOKUP($F162,Risk_Assessment!$A:$N,7,FALSE))</f>
        <v/>
      </c>
      <c r="C162" s="7" t="str">
        <f>IF(ISERROR(VLOOKUP($F162,Risk_Assessment!$A:$N,8,FALSE)),"",VLOOKUP($F162,Risk_Assessment!$A:$N,8,FALSE))</f>
        <v/>
      </c>
      <c r="D162" s="7" t="str">
        <f>IF(ISERROR(VLOOKUP($F162,Risk_Assessment!$A:$N,11,FALSE)),"",VLOOKUP($F162,Risk_Assessment!$A:$N,11,FALSE))</f>
        <v/>
      </c>
      <c r="E162" s="7" t="str">
        <f>IF(ISERROR(VLOOKUP($F162,Risk_Assessment!$A:$N,12,FALSE)),"",VLOOKUP($F162,Risk_Assessment!$A:$N,12,FALSE))</f>
        <v/>
      </c>
      <c r="F162" s="10" t="str">
        <f t="shared" si="12"/>
        <v>TBC158</v>
      </c>
      <c r="G162" s="10">
        <f t="shared" si="11"/>
        <v>158</v>
      </c>
    </row>
    <row r="163" spans="1:7" ht="31.5" hidden="1" customHeight="1" x14ac:dyDescent="0.25">
      <c r="A163" s="7" t="str">
        <f>IF(ISERROR(VLOOKUP($F163,Risk_Assessment!$A:$N,13,FALSE)),"",VLOOKUP($F163,Risk_Assessment!$A:$N,13,FALSE))</f>
        <v/>
      </c>
      <c r="B163" s="7" t="str">
        <f>IF(ISERROR(VLOOKUP($F163,Risk_Assessment!$A:$N,7,FALSE)),"",VLOOKUP($F163,Risk_Assessment!$A:$N,7,FALSE))</f>
        <v/>
      </c>
      <c r="C163" s="7" t="str">
        <f>IF(ISERROR(VLOOKUP($F163,Risk_Assessment!$A:$N,8,FALSE)),"",VLOOKUP($F163,Risk_Assessment!$A:$N,8,FALSE))</f>
        <v/>
      </c>
      <c r="D163" s="7" t="str">
        <f>IF(ISERROR(VLOOKUP($F163,Risk_Assessment!$A:$N,11,FALSE)),"",VLOOKUP($F163,Risk_Assessment!$A:$N,11,FALSE))</f>
        <v/>
      </c>
      <c r="E163" s="7" t="str">
        <f>IF(ISERROR(VLOOKUP($F163,Risk_Assessment!$A:$N,12,FALSE)),"",VLOOKUP($F163,Risk_Assessment!$A:$N,12,FALSE))</f>
        <v/>
      </c>
      <c r="F163" s="10" t="str">
        <f t="shared" si="12"/>
        <v>TBC159</v>
      </c>
      <c r="G163" s="10">
        <f t="shared" si="11"/>
        <v>159</v>
      </c>
    </row>
    <row r="164" spans="1:7" ht="31.5" hidden="1" customHeight="1" x14ac:dyDescent="0.25">
      <c r="A164" s="7" t="str">
        <f>IF(ISERROR(VLOOKUP($F164,Risk_Assessment!$A:$N,13,FALSE)),"",VLOOKUP($F164,Risk_Assessment!$A:$N,13,FALSE))</f>
        <v/>
      </c>
      <c r="B164" s="7" t="str">
        <f>IF(ISERROR(VLOOKUP($F164,Risk_Assessment!$A:$N,7,FALSE)),"",VLOOKUP($F164,Risk_Assessment!$A:$N,7,FALSE))</f>
        <v/>
      </c>
      <c r="C164" s="7" t="str">
        <f>IF(ISERROR(VLOOKUP($F164,Risk_Assessment!$A:$N,8,FALSE)),"",VLOOKUP($F164,Risk_Assessment!$A:$N,8,FALSE))</f>
        <v/>
      </c>
      <c r="D164" s="7" t="str">
        <f>IF(ISERROR(VLOOKUP($F164,Risk_Assessment!$A:$N,11,FALSE)),"",VLOOKUP($F164,Risk_Assessment!$A:$N,11,FALSE))</f>
        <v/>
      </c>
      <c r="E164" s="7" t="str">
        <f>IF(ISERROR(VLOOKUP($F164,Risk_Assessment!$A:$N,12,FALSE)),"",VLOOKUP($F164,Risk_Assessment!$A:$N,12,FALSE))</f>
        <v/>
      </c>
      <c r="F164" s="10" t="str">
        <f t="shared" si="12"/>
        <v>TBC160</v>
      </c>
      <c r="G164" s="10">
        <f t="shared" si="11"/>
        <v>160</v>
      </c>
    </row>
    <row r="165" spans="1:7" ht="31.5" hidden="1" customHeight="1" x14ac:dyDescent="0.25">
      <c r="A165" s="7" t="str">
        <f>IF(ISERROR(VLOOKUP($F165,Risk_Assessment!$A:$N,13,FALSE)),"",VLOOKUP($F165,Risk_Assessment!$A:$N,13,FALSE))</f>
        <v/>
      </c>
      <c r="B165" s="7" t="str">
        <f>IF(ISERROR(VLOOKUP($F165,Risk_Assessment!$A:$N,7,FALSE)),"",VLOOKUP($F165,Risk_Assessment!$A:$N,7,FALSE))</f>
        <v/>
      </c>
      <c r="C165" s="7" t="str">
        <f>IF(ISERROR(VLOOKUP($F165,Risk_Assessment!$A:$N,8,FALSE)),"",VLOOKUP($F165,Risk_Assessment!$A:$N,8,FALSE))</f>
        <v/>
      </c>
      <c r="D165" s="7" t="str">
        <f>IF(ISERROR(VLOOKUP($F165,Risk_Assessment!$A:$N,11,FALSE)),"",VLOOKUP($F165,Risk_Assessment!$A:$N,11,FALSE))</f>
        <v/>
      </c>
      <c r="E165" s="7" t="str">
        <f>IF(ISERROR(VLOOKUP($F165,Risk_Assessment!$A:$N,12,FALSE)),"",VLOOKUP($F165,Risk_Assessment!$A:$N,12,FALSE))</f>
        <v/>
      </c>
      <c r="F165" s="10" t="str">
        <f t="shared" si="12"/>
        <v>TBC161</v>
      </c>
      <c r="G165" s="10">
        <f t="shared" si="11"/>
        <v>161</v>
      </c>
    </row>
    <row r="166" spans="1:7" ht="31.5" hidden="1" customHeight="1" x14ac:dyDescent="0.25">
      <c r="A166" s="7" t="str">
        <f>IF(ISERROR(VLOOKUP($F166,Risk_Assessment!$A:$N,13,FALSE)),"",VLOOKUP($F166,Risk_Assessment!$A:$N,13,FALSE))</f>
        <v/>
      </c>
      <c r="B166" s="7" t="str">
        <f>IF(ISERROR(VLOOKUP($F166,Risk_Assessment!$A:$N,7,FALSE)),"",VLOOKUP($F166,Risk_Assessment!$A:$N,7,FALSE))</f>
        <v/>
      </c>
      <c r="C166" s="7" t="str">
        <f>IF(ISERROR(VLOOKUP($F166,Risk_Assessment!$A:$N,8,FALSE)),"",VLOOKUP($F166,Risk_Assessment!$A:$N,8,FALSE))</f>
        <v/>
      </c>
      <c r="D166" s="7" t="str">
        <f>IF(ISERROR(VLOOKUP($F166,Risk_Assessment!$A:$N,11,FALSE)),"",VLOOKUP($F166,Risk_Assessment!$A:$N,11,FALSE))</f>
        <v/>
      </c>
      <c r="E166" s="7" t="str">
        <f>IF(ISERROR(VLOOKUP($F166,Risk_Assessment!$A:$N,12,FALSE)),"",VLOOKUP($F166,Risk_Assessment!$A:$N,12,FALSE))</f>
        <v/>
      </c>
      <c r="F166" s="10" t="str">
        <f t="shared" si="12"/>
        <v>TBC162</v>
      </c>
      <c r="G166" s="10">
        <f t="shared" si="11"/>
        <v>162</v>
      </c>
    </row>
    <row r="167" spans="1:7" ht="31.5" hidden="1" customHeight="1" x14ac:dyDescent="0.25">
      <c r="A167" s="7" t="str">
        <f>IF(ISERROR(VLOOKUP($F167,Risk_Assessment!$A:$N,13,FALSE)),"",VLOOKUP($F167,Risk_Assessment!$A:$N,13,FALSE))</f>
        <v/>
      </c>
      <c r="B167" s="7" t="str">
        <f>IF(ISERROR(VLOOKUP($F167,Risk_Assessment!$A:$N,7,FALSE)),"",VLOOKUP($F167,Risk_Assessment!$A:$N,7,FALSE))</f>
        <v/>
      </c>
      <c r="C167" s="7" t="str">
        <f>IF(ISERROR(VLOOKUP($F167,Risk_Assessment!$A:$N,8,FALSE)),"",VLOOKUP($F167,Risk_Assessment!$A:$N,8,FALSE))</f>
        <v/>
      </c>
      <c r="D167" s="7" t="str">
        <f>IF(ISERROR(VLOOKUP($F167,Risk_Assessment!$A:$N,11,FALSE)),"",VLOOKUP($F167,Risk_Assessment!$A:$N,11,FALSE))</f>
        <v/>
      </c>
      <c r="E167" s="7" t="str">
        <f>IF(ISERROR(VLOOKUP($F167,Risk_Assessment!$A:$N,12,FALSE)),"",VLOOKUP($F167,Risk_Assessment!$A:$N,12,FALSE))</f>
        <v/>
      </c>
      <c r="F167" s="10" t="str">
        <f t="shared" si="12"/>
        <v>TBC163</v>
      </c>
      <c r="G167" s="10">
        <f t="shared" si="11"/>
        <v>163</v>
      </c>
    </row>
    <row r="168" spans="1:7" ht="31.5" hidden="1" customHeight="1" x14ac:dyDescent="0.25">
      <c r="A168" s="7" t="str">
        <f>IF(ISERROR(VLOOKUP($F168,Risk_Assessment!$A:$N,13,FALSE)),"",VLOOKUP($F168,Risk_Assessment!$A:$N,13,FALSE))</f>
        <v/>
      </c>
      <c r="B168" s="7" t="str">
        <f>IF(ISERROR(VLOOKUP($F168,Risk_Assessment!$A:$N,7,FALSE)),"",VLOOKUP($F168,Risk_Assessment!$A:$N,7,FALSE))</f>
        <v/>
      </c>
      <c r="C168" s="7" t="str">
        <f>IF(ISERROR(VLOOKUP($F168,Risk_Assessment!$A:$N,8,FALSE)),"",VLOOKUP($F168,Risk_Assessment!$A:$N,8,FALSE))</f>
        <v/>
      </c>
      <c r="D168" s="7" t="str">
        <f>IF(ISERROR(VLOOKUP($F168,Risk_Assessment!$A:$N,11,FALSE)),"",VLOOKUP($F168,Risk_Assessment!$A:$N,11,FALSE))</f>
        <v/>
      </c>
      <c r="E168" s="7" t="str">
        <f>IF(ISERROR(VLOOKUP($F168,Risk_Assessment!$A:$N,12,FALSE)),"",VLOOKUP($F168,Risk_Assessment!$A:$N,12,FALSE))</f>
        <v/>
      </c>
      <c r="F168" s="10" t="str">
        <f t="shared" si="12"/>
        <v>TBC164</v>
      </c>
      <c r="G168" s="10">
        <f t="shared" si="11"/>
        <v>164</v>
      </c>
    </row>
    <row r="169" spans="1:7" ht="31.5" hidden="1" customHeight="1" x14ac:dyDescent="0.25">
      <c r="A169" s="7" t="str">
        <f>IF(ISERROR(VLOOKUP($F169,Risk_Assessment!$A:$N,13,FALSE)),"",VLOOKUP($F169,Risk_Assessment!$A:$N,13,FALSE))</f>
        <v/>
      </c>
      <c r="B169" s="7" t="str">
        <f>IF(ISERROR(VLOOKUP($F169,Risk_Assessment!$A:$N,7,FALSE)),"",VLOOKUP($F169,Risk_Assessment!$A:$N,7,FALSE))</f>
        <v/>
      </c>
      <c r="C169" s="7" t="str">
        <f>IF(ISERROR(VLOOKUP($F169,Risk_Assessment!$A:$N,8,FALSE)),"",VLOOKUP($F169,Risk_Assessment!$A:$N,8,FALSE))</f>
        <v/>
      </c>
      <c r="D169" s="7" t="str">
        <f>IF(ISERROR(VLOOKUP($F169,Risk_Assessment!$A:$N,11,FALSE)),"",VLOOKUP($F169,Risk_Assessment!$A:$N,11,FALSE))</f>
        <v/>
      </c>
      <c r="E169" s="7" t="str">
        <f>IF(ISERROR(VLOOKUP($F169,Risk_Assessment!$A:$N,12,FALSE)),"",VLOOKUP($F169,Risk_Assessment!$A:$N,12,FALSE))</f>
        <v/>
      </c>
      <c r="F169" s="10" t="str">
        <f t="shared" si="12"/>
        <v>TBC165</v>
      </c>
      <c r="G169" s="10">
        <f t="shared" si="11"/>
        <v>165</v>
      </c>
    </row>
    <row r="170" spans="1:7" ht="31.5" hidden="1" customHeight="1" x14ac:dyDescent="0.25">
      <c r="A170" s="7" t="str">
        <f>IF(ISERROR(VLOOKUP($F170,Risk_Assessment!$A:$N,13,FALSE)),"",VLOOKUP($F170,Risk_Assessment!$A:$N,13,FALSE))</f>
        <v/>
      </c>
      <c r="B170" s="7" t="str">
        <f>IF(ISERROR(VLOOKUP($F170,Risk_Assessment!$A:$N,7,FALSE)),"",VLOOKUP($F170,Risk_Assessment!$A:$N,7,FALSE))</f>
        <v/>
      </c>
      <c r="C170" s="7" t="str">
        <f>IF(ISERROR(VLOOKUP($F170,Risk_Assessment!$A:$N,8,FALSE)),"",VLOOKUP($F170,Risk_Assessment!$A:$N,8,FALSE))</f>
        <v/>
      </c>
      <c r="D170" s="7" t="str">
        <f>IF(ISERROR(VLOOKUP($F170,Risk_Assessment!$A:$N,11,FALSE)),"",VLOOKUP($F170,Risk_Assessment!$A:$N,11,FALSE))</f>
        <v/>
      </c>
      <c r="E170" s="7" t="str">
        <f>IF(ISERROR(VLOOKUP($F170,Risk_Assessment!$A:$N,12,FALSE)),"",VLOOKUP($F170,Risk_Assessment!$A:$N,12,FALSE))</f>
        <v/>
      </c>
      <c r="F170" s="10" t="str">
        <f t="shared" si="12"/>
        <v>TBC166</v>
      </c>
      <c r="G170" s="10">
        <f t="shared" si="11"/>
        <v>166</v>
      </c>
    </row>
    <row r="171" spans="1:7" ht="31.5" hidden="1" customHeight="1" x14ac:dyDescent="0.25">
      <c r="A171" s="7" t="str">
        <f>IF(ISERROR(VLOOKUP($F171,Risk_Assessment!$A:$N,13,FALSE)),"",VLOOKUP($F171,Risk_Assessment!$A:$N,13,FALSE))</f>
        <v/>
      </c>
      <c r="B171" s="7" t="str">
        <f>IF(ISERROR(VLOOKUP($F171,Risk_Assessment!$A:$N,7,FALSE)),"",VLOOKUP($F171,Risk_Assessment!$A:$N,7,FALSE))</f>
        <v/>
      </c>
      <c r="C171" s="7" t="str">
        <f>IF(ISERROR(VLOOKUP($F171,Risk_Assessment!$A:$N,8,FALSE)),"",VLOOKUP($F171,Risk_Assessment!$A:$N,8,FALSE))</f>
        <v/>
      </c>
      <c r="D171" s="7" t="str">
        <f>IF(ISERROR(VLOOKUP($F171,Risk_Assessment!$A:$N,11,FALSE)),"",VLOOKUP($F171,Risk_Assessment!$A:$N,11,FALSE))</f>
        <v/>
      </c>
      <c r="E171" s="7" t="str">
        <f>IF(ISERROR(VLOOKUP($F171,Risk_Assessment!$A:$N,12,FALSE)),"",VLOOKUP($F171,Risk_Assessment!$A:$N,12,FALSE))</f>
        <v/>
      </c>
      <c r="F171" s="10" t="str">
        <f t="shared" si="12"/>
        <v>TBC167</v>
      </c>
      <c r="G171" s="10">
        <f t="shared" si="11"/>
        <v>167</v>
      </c>
    </row>
    <row r="172" spans="1:7" ht="31.5" hidden="1" customHeight="1" x14ac:dyDescent="0.25">
      <c r="A172" s="7" t="str">
        <f>IF(ISERROR(VLOOKUP($F172,Risk_Assessment!$A:$N,13,FALSE)),"",VLOOKUP($F172,Risk_Assessment!$A:$N,13,FALSE))</f>
        <v/>
      </c>
      <c r="B172" s="7" t="str">
        <f>IF(ISERROR(VLOOKUP($F172,Risk_Assessment!$A:$N,7,FALSE)),"",VLOOKUP($F172,Risk_Assessment!$A:$N,7,FALSE))</f>
        <v/>
      </c>
      <c r="C172" s="7" t="str">
        <f>IF(ISERROR(VLOOKUP($F172,Risk_Assessment!$A:$N,8,FALSE)),"",VLOOKUP($F172,Risk_Assessment!$A:$N,8,FALSE))</f>
        <v/>
      </c>
      <c r="D172" s="7" t="str">
        <f>IF(ISERROR(VLOOKUP($F172,Risk_Assessment!$A:$N,11,FALSE)),"",VLOOKUP($F172,Risk_Assessment!$A:$N,11,FALSE))</f>
        <v/>
      </c>
      <c r="E172" s="7" t="str">
        <f>IF(ISERROR(VLOOKUP($F172,Risk_Assessment!$A:$N,12,FALSE)),"",VLOOKUP($F172,Risk_Assessment!$A:$N,12,FALSE))</f>
        <v/>
      </c>
      <c r="F172" s="10" t="str">
        <f t="shared" si="12"/>
        <v>TBC168</v>
      </c>
      <c r="G172" s="10">
        <f t="shared" si="11"/>
        <v>168</v>
      </c>
    </row>
    <row r="173" spans="1:7" ht="31.5" hidden="1" customHeight="1" x14ac:dyDescent="0.25">
      <c r="A173" s="7" t="str">
        <f>IF(ISERROR(VLOOKUP($F173,Risk_Assessment!$A:$N,13,FALSE)),"",VLOOKUP($F173,Risk_Assessment!$A:$N,13,FALSE))</f>
        <v/>
      </c>
      <c r="B173" s="7" t="str">
        <f>IF(ISERROR(VLOOKUP($F173,Risk_Assessment!$A:$N,7,FALSE)),"",VLOOKUP($F173,Risk_Assessment!$A:$N,7,FALSE))</f>
        <v/>
      </c>
      <c r="C173" s="7" t="str">
        <f>IF(ISERROR(VLOOKUP($F173,Risk_Assessment!$A:$N,8,FALSE)),"",VLOOKUP($F173,Risk_Assessment!$A:$N,8,FALSE))</f>
        <v/>
      </c>
      <c r="D173" s="7" t="str">
        <f>IF(ISERROR(VLOOKUP($F173,Risk_Assessment!$A:$N,11,FALSE)),"",VLOOKUP($F173,Risk_Assessment!$A:$N,11,FALSE))</f>
        <v/>
      </c>
      <c r="E173" s="7" t="str">
        <f>IF(ISERROR(VLOOKUP($F173,Risk_Assessment!$A:$N,12,FALSE)),"",VLOOKUP($F173,Risk_Assessment!$A:$N,12,FALSE))</f>
        <v/>
      </c>
      <c r="F173" s="10" t="str">
        <f t="shared" si="12"/>
        <v>TBC169</v>
      </c>
      <c r="G173" s="10">
        <f t="shared" si="11"/>
        <v>169</v>
      </c>
    </row>
    <row r="174" spans="1:7" ht="31.5" hidden="1" customHeight="1" x14ac:dyDescent="0.25">
      <c r="A174" s="7" t="str">
        <f>IF(ISERROR(VLOOKUP($F174,Risk_Assessment!$A:$N,13,FALSE)),"",VLOOKUP($F174,Risk_Assessment!$A:$N,13,FALSE))</f>
        <v/>
      </c>
      <c r="B174" s="7" t="str">
        <f>IF(ISERROR(VLOOKUP($F174,Risk_Assessment!$A:$N,7,FALSE)),"",VLOOKUP($F174,Risk_Assessment!$A:$N,7,FALSE))</f>
        <v/>
      </c>
      <c r="C174" s="7" t="str">
        <f>IF(ISERROR(VLOOKUP($F174,Risk_Assessment!$A:$N,8,FALSE)),"",VLOOKUP($F174,Risk_Assessment!$A:$N,8,FALSE))</f>
        <v/>
      </c>
      <c r="D174" s="7" t="str">
        <f>IF(ISERROR(VLOOKUP($F174,Risk_Assessment!$A:$N,11,FALSE)),"",VLOOKUP($F174,Risk_Assessment!$A:$N,11,FALSE))</f>
        <v/>
      </c>
      <c r="E174" s="7" t="str">
        <f>IF(ISERROR(VLOOKUP($F174,Risk_Assessment!$A:$N,12,FALSE)),"",VLOOKUP($F174,Risk_Assessment!$A:$N,12,FALSE))</f>
        <v/>
      </c>
      <c r="F174" s="10" t="str">
        <f t="shared" si="12"/>
        <v>TBC170</v>
      </c>
      <c r="G174" s="10">
        <f t="shared" si="11"/>
        <v>170</v>
      </c>
    </row>
    <row r="175" spans="1:7" ht="31.5" hidden="1" customHeight="1" x14ac:dyDescent="0.25">
      <c r="A175" s="7" t="str">
        <f>IF(ISERROR(VLOOKUP($F175,Risk_Assessment!$A:$N,13,FALSE)),"",VLOOKUP($F175,Risk_Assessment!$A:$N,13,FALSE))</f>
        <v/>
      </c>
      <c r="B175" s="7" t="str">
        <f>IF(ISERROR(VLOOKUP($F175,Risk_Assessment!$A:$N,7,FALSE)),"",VLOOKUP($F175,Risk_Assessment!$A:$N,7,FALSE))</f>
        <v/>
      </c>
      <c r="C175" s="7" t="str">
        <f>IF(ISERROR(VLOOKUP($F175,Risk_Assessment!$A:$N,8,FALSE)),"",VLOOKUP($F175,Risk_Assessment!$A:$N,8,FALSE))</f>
        <v/>
      </c>
      <c r="D175" s="7" t="str">
        <f>IF(ISERROR(VLOOKUP($F175,Risk_Assessment!$A:$N,11,FALSE)),"",VLOOKUP($F175,Risk_Assessment!$A:$N,11,FALSE))</f>
        <v/>
      </c>
      <c r="E175" s="7" t="str">
        <f>IF(ISERROR(VLOOKUP($F175,Risk_Assessment!$A:$N,12,FALSE)),"",VLOOKUP($F175,Risk_Assessment!$A:$N,12,FALSE))</f>
        <v/>
      </c>
      <c r="F175" s="10" t="str">
        <f t="shared" si="12"/>
        <v>TBC171</v>
      </c>
      <c r="G175" s="10">
        <f t="shared" si="11"/>
        <v>171</v>
      </c>
    </row>
    <row r="176" spans="1:7" ht="31.5" hidden="1" customHeight="1" x14ac:dyDescent="0.25">
      <c r="A176" s="7" t="str">
        <f>IF(ISERROR(VLOOKUP($F176,Risk_Assessment!$A:$N,13,FALSE)),"",VLOOKUP($F176,Risk_Assessment!$A:$N,13,FALSE))</f>
        <v/>
      </c>
      <c r="B176" s="7" t="str">
        <f>IF(ISERROR(VLOOKUP($F176,Risk_Assessment!$A:$N,7,FALSE)),"",VLOOKUP($F176,Risk_Assessment!$A:$N,7,FALSE))</f>
        <v/>
      </c>
      <c r="C176" s="7" t="str">
        <f>IF(ISERROR(VLOOKUP($F176,Risk_Assessment!$A:$N,8,FALSE)),"",VLOOKUP($F176,Risk_Assessment!$A:$N,8,FALSE))</f>
        <v/>
      </c>
      <c r="D176" s="7" t="str">
        <f>IF(ISERROR(VLOOKUP($F176,Risk_Assessment!$A:$N,11,FALSE)),"",VLOOKUP($F176,Risk_Assessment!$A:$N,11,FALSE))</f>
        <v/>
      </c>
      <c r="E176" s="7" t="str">
        <f>IF(ISERROR(VLOOKUP($F176,Risk_Assessment!$A:$N,12,FALSE)),"",VLOOKUP($F176,Risk_Assessment!$A:$N,12,FALSE))</f>
        <v/>
      </c>
      <c r="F176" s="10" t="str">
        <f t="shared" si="12"/>
        <v>TBC172</v>
      </c>
      <c r="G176" s="10">
        <f t="shared" si="11"/>
        <v>172</v>
      </c>
    </row>
    <row r="177" spans="1:7" ht="31.5" hidden="1" customHeight="1" x14ac:dyDescent="0.25">
      <c r="A177" s="7" t="str">
        <f>IF(ISERROR(VLOOKUP($F177,Risk_Assessment!$A:$N,13,FALSE)),"",VLOOKUP($F177,Risk_Assessment!$A:$N,13,FALSE))</f>
        <v/>
      </c>
      <c r="B177" s="7" t="str">
        <f>IF(ISERROR(VLOOKUP($F177,Risk_Assessment!$A:$N,7,FALSE)),"",VLOOKUP($F177,Risk_Assessment!$A:$N,7,FALSE))</f>
        <v/>
      </c>
      <c r="C177" s="7" t="str">
        <f>IF(ISERROR(VLOOKUP($F177,Risk_Assessment!$A:$N,8,FALSE)),"",VLOOKUP($F177,Risk_Assessment!$A:$N,8,FALSE))</f>
        <v/>
      </c>
      <c r="D177" s="7" t="str">
        <f>IF(ISERROR(VLOOKUP($F177,Risk_Assessment!$A:$N,11,FALSE)),"",VLOOKUP($F177,Risk_Assessment!$A:$N,11,FALSE))</f>
        <v/>
      </c>
      <c r="E177" s="7" t="str">
        <f>IF(ISERROR(VLOOKUP($F177,Risk_Assessment!$A:$N,12,FALSE)),"",VLOOKUP($F177,Risk_Assessment!$A:$N,12,FALSE))</f>
        <v/>
      </c>
      <c r="F177" s="10" t="str">
        <f t="shared" si="12"/>
        <v>TBC173</v>
      </c>
      <c r="G177" s="10">
        <f t="shared" si="11"/>
        <v>173</v>
      </c>
    </row>
    <row r="178" spans="1:7" ht="31.5" hidden="1" customHeight="1" x14ac:dyDescent="0.25">
      <c r="A178" s="7" t="str">
        <f>IF(ISERROR(VLOOKUP($F178,Risk_Assessment!$A:$N,13,FALSE)),"",VLOOKUP($F178,Risk_Assessment!$A:$N,13,FALSE))</f>
        <v/>
      </c>
      <c r="B178" s="7" t="str">
        <f>IF(ISERROR(VLOOKUP($F178,Risk_Assessment!$A:$N,7,FALSE)),"",VLOOKUP($F178,Risk_Assessment!$A:$N,7,FALSE))</f>
        <v/>
      </c>
      <c r="C178" s="7" t="str">
        <f>IF(ISERROR(VLOOKUP($F178,Risk_Assessment!$A:$N,8,FALSE)),"",VLOOKUP($F178,Risk_Assessment!$A:$N,8,FALSE))</f>
        <v/>
      </c>
      <c r="D178" s="7" t="str">
        <f>IF(ISERROR(VLOOKUP($F178,Risk_Assessment!$A:$N,11,FALSE)),"",VLOOKUP($F178,Risk_Assessment!$A:$N,11,FALSE))</f>
        <v/>
      </c>
      <c r="E178" s="7" t="str">
        <f>IF(ISERROR(VLOOKUP($F178,Risk_Assessment!$A:$N,12,FALSE)),"",VLOOKUP($F178,Risk_Assessment!$A:$N,12,FALSE))</f>
        <v/>
      </c>
      <c r="F178" s="10" t="str">
        <f t="shared" si="12"/>
        <v>TBC174</v>
      </c>
      <c r="G178" s="10">
        <f t="shared" si="11"/>
        <v>174</v>
      </c>
    </row>
    <row r="179" spans="1:7" ht="31.5" hidden="1" customHeight="1" x14ac:dyDescent="0.25">
      <c r="A179" s="7" t="str">
        <f>IF(ISERROR(VLOOKUP($F179,Risk_Assessment!$A:$N,13,FALSE)),"",VLOOKUP($F179,Risk_Assessment!$A:$N,13,FALSE))</f>
        <v/>
      </c>
      <c r="B179" s="7" t="str">
        <f>IF(ISERROR(VLOOKUP($F179,Risk_Assessment!$A:$N,7,FALSE)),"",VLOOKUP($F179,Risk_Assessment!$A:$N,7,FALSE))</f>
        <v/>
      </c>
      <c r="C179" s="7" t="str">
        <f>IF(ISERROR(VLOOKUP($F179,Risk_Assessment!$A:$N,8,FALSE)),"",VLOOKUP($F179,Risk_Assessment!$A:$N,8,FALSE))</f>
        <v/>
      </c>
      <c r="D179" s="7" t="str">
        <f>IF(ISERROR(VLOOKUP($F179,Risk_Assessment!$A:$N,11,FALSE)),"",VLOOKUP($F179,Risk_Assessment!$A:$N,11,FALSE))</f>
        <v/>
      </c>
      <c r="E179" s="7" t="str">
        <f>IF(ISERROR(VLOOKUP($F179,Risk_Assessment!$A:$N,12,FALSE)),"",VLOOKUP($F179,Risk_Assessment!$A:$N,12,FALSE))</f>
        <v/>
      </c>
      <c r="F179" s="10" t="str">
        <f t="shared" si="12"/>
        <v>TBC175</v>
      </c>
      <c r="G179" s="10">
        <f t="shared" si="11"/>
        <v>175</v>
      </c>
    </row>
    <row r="180" spans="1:7" ht="31.5" hidden="1" customHeight="1" x14ac:dyDescent="0.25">
      <c r="A180" s="7" t="str">
        <f>IF(ISERROR(VLOOKUP($F180,Risk_Assessment!$A:$N,13,FALSE)),"",VLOOKUP($F180,Risk_Assessment!$A:$N,13,FALSE))</f>
        <v/>
      </c>
      <c r="B180" s="7" t="str">
        <f>IF(ISERROR(VLOOKUP($F180,Risk_Assessment!$A:$N,7,FALSE)),"",VLOOKUP($F180,Risk_Assessment!$A:$N,7,FALSE))</f>
        <v/>
      </c>
      <c r="C180" s="7" t="str">
        <f>IF(ISERROR(VLOOKUP($F180,Risk_Assessment!$A:$N,8,FALSE)),"",VLOOKUP($F180,Risk_Assessment!$A:$N,8,FALSE))</f>
        <v/>
      </c>
      <c r="D180" s="7" t="str">
        <f>IF(ISERROR(VLOOKUP($F180,Risk_Assessment!$A:$N,11,FALSE)),"",VLOOKUP($F180,Risk_Assessment!$A:$N,11,FALSE))</f>
        <v/>
      </c>
      <c r="E180" s="7" t="str">
        <f>IF(ISERROR(VLOOKUP($F180,Risk_Assessment!$A:$N,12,FALSE)),"",VLOOKUP($F180,Risk_Assessment!$A:$N,12,FALSE))</f>
        <v/>
      </c>
      <c r="F180" s="10" t="str">
        <f t="shared" si="12"/>
        <v>TBC176</v>
      </c>
      <c r="G180" s="10">
        <f t="shared" si="11"/>
        <v>176</v>
      </c>
    </row>
    <row r="181" spans="1:7" ht="31.5" hidden="1" customHeight="1" x14ac:dyDescent="0.25">
      <c r="A181" s="7" t="str">
        <f>IF(ISERROR(VLOOKUP($F181,Risk_Assessment!$A:$N,13,FALSE)),"",VLOOKUP($F181,Risk_Assessment!$A:$N,13,FALSE))</f>
        <v/>
      </c>
      <c r="B181" s="7" t="str">
        <f>IF(ISERROR(VLOOKUP($F181,Risk_Assessment!$A:$N,7,FALSE)),"",VLOOKUP($F181,Risk_Assessment!$A:$N,7,FALSE))</f>
        <v/>
      </c>
      <c r="C181" s="7" t="str">
        <f>IF(ISERROR(VLOOKUP($F181,Risk_Assessment!$A:$N,8,FALSE)),"",VLOOKUP($F181,Risk_Assessment!$A:$N,8,FALSE))</f>
        <v/>
      </c>
      <c r="D181" s="7" t="str">
        <f>IF(ISERROR(VLOOKUP($F181,Risk_Assessment!$A:$N,11,FALSE)),"",VLOOKUP($F181,Risk_Assessment!$A:$N,11,FALSE))</f>
        <v/>
      </c>
      <c r="E181" s="7" t="str">
        <f>IF(ISERROR(VLOOKUP($F181,Risk_Assessment!$A:$N,12,FALSE)),"",VLOOKUP($F181,Risk_Assessment!$A:$N,12,FALSE))</f>
        <v/>
      </c>
      <c r="F181" s="10" t="str">
        <f t="shared" si="12"/>
        <v>TBC177</v>
      </c>
      <c r="G181" s="10">
        <f t="shared" si="11"/>
        <v>177</v>
      </c>
    </row>
    <row r="182" spans="1:7" ht="31.5" hidden="1" customHeight="1" x14ac:dyDescent="0.25">
      <c r="A182" s="7" t="str">
        <f>IF(ISERROR(VLOOKUP($F182,Risk_Assessment!$A:$N,13,FALSE)),"",VLOOKUP($F182,Risk_Assessment!$A:$N,13,FALSE))</f>
        <v/>
      </c>
      <c r="B182" s="7" t="str">
        <f>IF(ISERROR(VLOOKUP($F182,Risk_Assessment!$A:$N,7,FALSE)),"",VLOOKUP($F182,Risk_Assessment!$A:$N,7,FALSE))</f>
        <v/>
      </c>
      <c r="C182" s="7" t="str">
        <f>IF(ISERROR(VLOOKUP($F182,Risk_Assessment!$A:$N,8,FALSE)),"",VLOOKUP($F182,Risk_Assessment!$A:$N,8,FALSE))</f>
        <v/>
      </c>
      <c r="D182" s="7" t="str">
        <f>IF(ISERROR(VLOOKUP($F182,Risk_Assessment!$A:$N,11,FALSE)),"",VLOOKUP($F182,Risk_Assessment!$A:$N,11,FALSE))</f>
        <v/>
      </c>
      <c r="E182" s="7" t="str">
        <f>IF(ISERROR(VLOOKUP($F182,Risk_Assessment!$A:$N,12,FALSE)),"",VLOOKUP($F182,Risk_Assessment!$A:$N,12,FALSE))</f>
        <v/>
      </c>
      <c r="F182" s="10" t="str">
        <f t="shared" si="12"/>
        <v>TBC178</v>
      </c>
      <c r="G182" s="10">
        <f t="shared" si="11"/>
        <v>178</v>
      </c>
    </row>
    <row r="183" spans="1:7" ht="31.5" hidden="1" customHeight="1" x14ac:dyDescent="0.25">
      <c r="A183" s="7" t="str">
        <f>IF(ISERROR(VLOOKUP($F183,Risk_Assessment!$A:$N,13,FALSE)),"",VLOOKUP($F183,Risk_Assessment!$A:$N,13,FALSE))</f>
        <v/>
      </c>
      <c r="B183" s="7" t="str">
        <f>IF(ISERROR(VLOOKUP($F183,Risk_Assessment!$A:$N,7,FALSE)),"",VLOOKUP($F183,Risk_Assessment!$A:$N,7,FALSE))</f>
        <v/>
      </c>
      <c r="C183" s="7" t="str">
        <f>IF(ISERROR(VLOOKUP($F183,Risk_Assessment!$A:$N,8,FALSE)),"",VLOOKUP($F183,Risk_Assessment!$A:$N,8,FALSE))</f>
        <v/>
      </c>
      <c r="D183" s="7" t="str">
        <f>IF(ISERROR(VLOOKUP($F183,Risk_Assessment!$A:$N,11,FALSE)),"",VLOOKUP($F183,Risk_Assessment!$A:$N,11,FALSE))</f>
        <v/>
      </c>
      <c r="E183" s="7" t="str">
        <f>IF(ISERROR(VLOOKUP($F183,Risk_Assessment!$A:$N,12,FALSE)),"",VLOOKUP($F183,Risk_Assessment!$A:$N,12,FALSE))</f>
        <v/>
      </c>
      <c r="F183" s="10" t="str">
        <f t="shared" si="12"/>
        <v>TBC179</v>
      </c>
      <c r="G183" s="10">
        <f t="shared" si="11"/>
        <v>179</v>
      </c>
    </row>
    <row r="184" spans="1:7" ht="31.5" hidden="1" customHeight="1" x14ac:dyDescent="0.25">
      <c r="A184" s="7" t="str">
        <f>IF(ISERROR(VLOOKUP($F184,Risk_Assessment!$A:$N,13,FALSE)),"",VLOOKUP($F184,Risk_Assessment!$A:$N,13,FALSE))</f>
        <v/>
      </c>
      <c r="B184" s="7" t="str">
        <f>IF(ISERROR(VLOOKUP($F184,Risk_Assessment!$A:$N,7,FALSE)),"",VLOOKUP($F184,Risk_Assessment!$A:$N,7,FALSE))</f>
        <v/>
      </c>
      <c r="C184" s="7" t="str">
        <f>IF(ISERROR(VLOOKUP($F184,Risk_Assessment!$A:$N,8,FALSE)),"",VLOOKUP($F184,Risk_Assessment!$A:$N,8,FALSE))</f>
        <v/>
      </c>
      <c r="D184" s="7" t="str">
        <f>IF(ISERROR(VLOOKUP($F184,Risk_Assessment!$A:$N,11,FALSE)),"",VLOOKUP($F184,Risk_Assessment!$A:$N,11,FALSE))</f>
        <v/>
      </c>
      <c r="E184" s="7" t="str">
        <f>IF(ISERROR(VLOOKUP($F184,Risk_Assessment!$A:$N,12,FALSE)),"",VLOOKUP($F184,Risk_Assessment!$A:$N,12,FALSE))</f>
        <v/>
      </c>
      <c r="F184" s="10" t="str">
        <f t="shared" si="12"/>
        <v>TBC180</v>
      </c>
      <c r="G184" s="10">
        <f t="shared" si="11"/>
        <v>180</v>
      </c>
    </row>
    <row r="185" spans="1:7" ht="31.5" hidden="1" customHeight="1" x14ac:dyDescent="0.25">
      <c r="A185" s="7" t="str">
        <f>IF(ISERROR(VLOOKUP($F185,Risk_Assessment!$A:$N,13,FALSE)),"",VLOOKUP($F185,Risk_Assessment!$A:$N,13,FALSE))</f>
        <v/>
      </c>
      <c r="B185" s="7" t="str">
        <f>IF(ISERROR(VLOOKUP($F185,Risk_Assessment!$A:$N,7,FALSE)),"",VLOOKUP($F185,Risk_Assessment!$A:$N,7,FALSE))</f>
        <v/>
      </c>
      <c r="C185" s="7" t="str">
        <f>IF(ISERROR(VLOOKUP($F185,Risk_Assessment!$A:$N,8,FALSE)),"",VLOOKUP($F185,Risk_Assessment!$A:$N,8,FALSE))</f>
        <v/>
      </c>
      <c r="D185" s="7" t="str">
        <f>IF(ISERROR(VLOOKUP($F185,Risk_Assessment!$A:$N,11,FALSE)),"",VLOOKUP($F185,Risk_Assessment!$A:$N,11,FALSE))</f>
        <v/>
      </c>
      <c r="E185" s="7" t="str">
        <f>IF(ISERROR(VLOOKUP($F185,Risk_Assessment!$A:$N,12,FALSE)),"",VLOOKUP($F185,Risk_Assessment!$A:$N,12,FALSE))</f>
        <v/>
      </c>
      <c r="F185" s="10" t="str">
        <f t="shared" si="12"/>
        <v>TBC181</v>
      </c>
      <c r="G185" s="10">
        <f t="shared" si="11"/>
        <v>181</v>
      </c>
    </row>
    <row r="186" spans="1:7" ht="31.5" hidden="1" customHeight="1" x14ac:dyDescent="0.25">
      <c r="A186" s="7" t="str">
        <f>IF(ISERROR(VLOOKUP($F186,Risk_Assessment!$A:$N,13,FALSE)),"",VLOOKUP($F186,Risk_Assessment!$A:$N,13,FALSE))</f>
        <v/>
      </c>
      <c r="B186" s="7" t="str">
        <f>IF(ISERROR(VLOOKUP($F186,Risk_Assessment!$A:$N,7,FALSE)),"",VLOOKUP($F186,Risk_Assessment!$A:$N,7,FALSE))</f>
        <v/>
      </c>
      <c r="C186" s="7" t="str">
        <f>IF(ISERROR(VLOOKUP($F186,Risk_Assessment!$A:$N,8,FALSE)),"",VLOOKUP($F186,Risk_Assessment!$A:$N,8,FALSE))</f>
        <v/>
      </c>
      <c r="D186" s="7" t="str">
        <f>IF(ISERROR(VLOOKUP($F186,Risk_Assessment!$A:$N,11,FALSE)),"",VLOOKUP($F186,Risk_Assessment!$A:$N,11,FALSE))</f>
        <v/>
      </c>
      <c r="E186" s="7" t="str">
        <f>IF(ISERROR(VLOOKUP($F186,Risk_Assessment!$A:$N,12,FALSE)),"",VLOOKUP($F186,Risk_Assessment!$A:$N,12,FALSE))</f>
        <v/>
      </c>
      <c r="F186" s="10" t="str">
        <f t="shared" si="12"/>
        <v>TBC182</v>
      </c>
      <c r="G186" s="10">
        <f t="shared" si="11"/>
        <v>182</v>
      </c>
    </row>
    <row r="187" spans="1:7" ht="31.5" hidden="1" customHeight="1" x14ac:dyDescent="0.25">
      <c r="A187" s="7" t="str">
        <f>IF(ISERROR(VLOOKUP($F187,Risk_Assessment!$A:$N,13,FALSE)),"",VLOOKUP($F187,Risk_Assessment!$A:$N,13,FALSE))</f>
        <v/>
      </c>
      <c r="B187" s="7" t="str">
        <f>IF(ISERROR(VLOOKUP($F187,Risk_Assessment!$A:$N,7,FALSE)),"",VLOOKUP($F187,Risk_Assessment!$A:$N,7,FALSE))</f>
        <v/>
      </c>
      <c r="C187" s="7" t="str">
        <f>IF(ISERROR(VLOOKUP($F187,Risk_Assessment!$A:$N,8,FALSE)),"",VLOOKUP($F187,Risk_Assessment!$A:$N,8,FALSE))</f>
        <v/>
      </c>
      <c r="D187" s="7" t="str">
        <f>IF(ISERROR(VLOOKUP($F187,Risk_Assessment!$A:$N,11,FALSE)),"",VLOOKUP($F187,Risk_Assessment!$A:$N,11,FALSE))</f>
        <v/>
      </c>
      <c r="E187" s="7" t="str">
        <f>IF(ISERROR(VLOOKUP($F187,Risk_Assessment!$A:$N,12,FALSE)),"",VLOOKUP($F187,Risk_Assessment!$A:$N,12,FALSE))</f>
        <v/>
      </c>
      <c r="F187" s="10" t="str">
        <f t="shared" si="12"/>
        <v>TBC183</v>
      </c>
      <c r="G187" s="10">
        <f t="shared" si="11"/>
        <v>183</v>
      </c>
    </row>
    <row r="188" spans="1:7" ht="31.5" hidden="1" customHeight="1" x14ac:dyDescent="0.25">
      <c r="A188" s="7" t="str">
        <f>IF(ISERROR(VLOOKUP($F188,Risk_Assessment!$A:$N,13,FALSE)),"",VLOOKUP($F188,Risk_Assessment!$A:$N,13,FALSE))</f>
        <v/>
      </c>
      <c r="B188" s="7" t="str">
        <f>IF(ISERROR(VLOOKUP($F188,Risk_Assessment!$A:$N,7,FALSE)),"",VLOOKUP($F188,Risk_Assessment!$A:$N,7,FALSE))</f>
        <v/>
      </c>
      <c r="C188" s="7" t="str">
        <f>IF(ISERROR(VLOOKUP($F188,Risk_Assessment!$A:$N,8,FALSE)),"",VLOOKUP($F188,Risk_Assessment!$A:$N,8,FALSE))</f>
        <v/>
      </c>
      <c r="D188" s="7" t="str">
        <f>IF(ISERROR(VLOOKUP($F188,Risk_Assessment!$A:$N,11,FALSE)),"",VLOOKUP($F188,Risk_Assessment!$A:$N,11,FALSE))</f>
        <v/>
      </c>
      <c r="E188" s="7" t="str">
        <f>IF(ISERROR(VLOOKUP($F188,Risk_Assessment!$A:$N,12,FALSE)),"",VLOOKUP($F188,Risk_Assessment!$A:$N,12,FALSE))</f>
        <v/>
      </c>
      <c r="F188" s="10" t="str">
        <f t="shared" si="12"/>
        <v>TBC184</v>
      </c>
      <c r="G188" s="10">
        <f t="shared" si="11"/>
        <v>184</v>
      </c>
    </row>
    <row r="189" spans="1:7" ht="31.5" hidden="1" customHeight="1" x14ac:dyDescent="0.25">
      <c r="A189" s="7" t="str">
        <f>IF(ISERROR(VLOOKUP($F189,Risk_Assessment!$A:$N,13,FALSE)),"",VLOOKUP($F189,Risk_Assessment!$A:$N,13,FALSE))</f>
        <v/>
      </c>
      <c r="B189" s="7" t="str">
        <f>IF(ISERROR(VLOOKUP($F189,Risk_Assessment!$A:$N,7,FALSE)),"",VLOOKUP($F189,Risk_Assessment!$A:$N,7,FALSE))</f>
        <v/>
      </c>
      <c r="C189" s="7" t="str">
        <f>IF(ISERROR(VLOOKUP($F189,Risk_Assessment!$A:$N,8,FALSE)),"",VLOOKUP($F189,Risk_Assessment!$A:$N,8,FALSE))</f>
        <v/>
      </c>
      <c r="D189" s="7" t="str">
        <f>IF(ISERROR(VLOOKUP($F189,Risk_Assessment!$A:$N,11,FALSE)),"",VLOOKUP($F189,Risk_Assessment!$A:$N,11,FALSE))</f>
        <v/>
      </c>
      <c r="E189" s="7" t="str">
        <f>IF(ISERROR(VLOOKUP($F189,Risk_Assessment!$A:$N,12,FALSE)),"",VLOOKUP($F189,Risk_Assessment!$A:$N,12,FALSE))</f>
        <v/>
      </c>
      <c r="F189" s="10" t="str">
        <f t="shared" si="12"/>
        <v>TBC185</v>
      </c>
      <c r="G189" s="10">
        <f t="shared" si="11"/>
        <v>185</v>
      </c>
    </row>
    <row r="190" spans="1:7" ht="31.5" hidden="1" customHeight="1" x14ac:dyDescent="0.25">
      <c r="A190" s="7" t="str">
        <f>IF(ISERROR(VLOOKUP($F190,Risk_Assessment!$A:$N,13,FALSE)),"",VLOOKUP($F190,Risk_Assessment!$A:$N,13,FALSE))</f>
        <v/>
      </c>
      <c r="B190" s="7" t="str">
        <f>IF(ISERROR(VLOOKUP($F190,Risk_Assessment!$A:$N,7,FALSE)),"",VLOOKUP($F190,Risk_Assessment!$A:$N,7,FALSE))</f>
        <v/>
      </c>
      <c r="C190" s="7" t="str">
        <f>IF(ISERROR(VLOOKUP($F190,Risk_Assessment!$A:$N,8,FALSE)),"",VLOOKUP($F190,Risk_Assessment!$A:$N,8,FALSE))</f>
        <v/>
      </c>
      <c r="D190" s="7" t="str">
        <f>IF(ISERROR(VLOOKUP($F190,Risk_Assessment!$A:$N,11,FALSE)),"",VLOOKUP($F190,Risk_Assessment!$A:$N,11,FALSE))</f>
        <v/>
      </c>
      <c r="E190" s="7" t="str">
        <f>IF(ISERROR(VLOOKUP($F190,Risk_Assessment!$A:$N,12,FALSE)),"",VLOOKUP($F190,Risk_Assessment!$A:$N,12,FALSE))</f>
        <v/>
      </c>
      <c r="F190" s="10" t="str">
        <f t="shared" si="12"/>
        <v>TBC186</v>
      </c>
      <c r="G190" s="10">
        <f t="shared" si="11"/>
        <v>186</v>
      </c>
    </row>
    <row r="191" spans="1:7" ht="31.5" hidden="1" customHeight="1" x14ac:dyDescent="0.25">
      <c r="A191" s="7" t="str">
        <f>IF(ISERROR(VLOOKUP($F191,Risk_Assessment!$A:$N,13,FALSE)),"",VLOOKUP($F191,Risk_Assessment!$A:$N,13,FALSE))</f>
        <v/>
      </c>
      <c r="B191" s="7" t="str">
        <f>IF(ISERROR(VLOOKUP($F191,Risk_Assessment!$A:$N,7,FALSE)),"",VLOOKUP($F191,Risk_Assessment!$A:$N,7,FALSE))</f>
        <v/>
      </c>
      <c r="C191" s="7" t="str">
        <f>IF(ISERROR(VLOOKUP($F191,Risk_Assessment!$A:$N,8,FALSE)),"",VLOOKUP($F191,Risk_Assessment!$A:$N,8,FALSE))</f>
        <v/>
      </c>
      <c r="D191" s="7" t="str">
        <f>IF(ISERROR(VLOOKUP($F191,Risk_Assessment!$A:$N,11,FALSE)),"",VLOOKUP($F191,Risk_Assessment!$A:$N,11,FALSE))</f>
        <v/>
      </c>
      <c r="E191" s="7" t="str">
        <f>IF(ISERROR(VLOOKUP($F191,Risk_Assessment!$A:$N,12,FALSE)),"",VLOOKUP($F191,Risk_Assessment!$A:$N,12,FALSE))</f>
        <v/>
      </c>
      <c r="F191" s="10" t="str">
        <f t="shared" si="12"/>
        <v>TBC187</v>
      </c>
      <c r="G191" s="10">
        <f t="shared" si="11"/>
        <v>187</v>
      </c>
    </row>
    <row r="192" spans="1:7" ht="31.5" hidden="1" customHeight="1" x14ac:dyDescent="0.25">
      <c r="A192" s="7" t="str">
        <f>IF(ISERROR(VLOOKUP($F192,Risk_Assessment!$A:$N,13,FALSE)),"",VLOOKUP($F192,Risk_Assessment!$A:$N,13,FALSE))</f>
        <v/>
      </c>
      <c r="B192" s="7" t="str">
        <f>IF(ISERROR(VLOOKUP($F192,Risk_Assessment!$A:$N,7,FALSE)),"",VLOOKUP($F192,Risk_Assessment!$A:$N,7,FALSE))</f>
        <v/>
      </c>
      <c r="C192" s="7" t="str">
        <f>IF(ISERROR(VLOOKUP($F192,Risk_Assessment!$A:$N,8,FALSE)),"",VLOOKUP($F192,Risk_Assessment!$A:$N,8,FALSE))</f>
        <v/>
      </c>
      <c r="D192" s="7" t="str">
        <f>IF(ISERROR(VLOOKUP($F192,Risk_Assessment!$A:$N,11,FALSE)),"",VLOOKUP($F192,Risk_Assessment!$A:$N,11,FALSE))</f>
        <v/>
      </c>
      <c r="E192" s="7" t="str">
        <f>IF(ISERROR(VLOOKUP($F192,Risk_Assessment!$A:$N,12,FALSE)),"",VLOOKUP($F192,Risk_Assessment!$A:$N,12,FALSE))</f>
        <v/>
      </c>
      <c r="F192" s="10" t="str">
        <f>CONCATENATE($B$2,G192)</f>
        <v>TBC188</v>
      </c>
      <c r="G192" s="10">
        <f t="shared" si="11"/>
        <v>188</v>
      </c>
    </row>
    <row r="193" spans="1:7" ht="31.5" hidden="1" customHeight="1" x14ac:dyDescent="0.25">
      <c r="A193" s="7" t="str">
        <f>IF(ISERROR(VLOOKUP($F193,Risk_Assessment!$A:$N,13,FALSE)),"",VLOOKUP($F193,Risk_Assessment!$A:$N,13,FALSE))</f>
        <v/>
      </c>
      <c r="B193" s="7" t="str">
        <f>IF(ISERROR(VLOOKUP($F193,Risk_Assessment!$A:$N,7,FALSE)),"",VLOOKUP($F193,Risk_Assessment!$A:$N,7,FALSE))</f>
        <v/>
      </c>
      <c r="C193" s="7" t="str">
        <f>IF(ISERROR(VLOOKUP($F193,Risk_Assessment!$A:$N,8,FALSE)),"",VLOOKUP($F193,Risk_Assessment!$A:$N,8,FALSE))</f>
        <v/>
      </c>
      <c r="D193" s="7" t="str">
        <f>IF(ISERROR(VLOOKUP($F193,Risk_Assessment!$A:$N,11,FALSE)),"",VLOOKUP($F193,Risk_Assessment!$A:$N,11,FALSE))</f>
        <v/>
      </c>
      <c r="E193" s="7" t="str">
        <f>IF(ISERROR(VLOOKUP($F193,Risk_Assessment!$A:$N,12,FALSE)),"",VLOOKUP($F193,Risk_Assessment!$A:$N,12,FALSE))</f>
        <v/>
      </c>
      <c r="F193" s="10" t="str">
        <f>CONCATENATE($B$2,G193)</f>
        <v>TBC189</v>
      </c>
      <c r="G193" s="10">
        <f t="shared" si="11"/>
        <v>189</v>
      </c>
    </row>
    <row r="194" spans="1:7" ht="31.5" hidden="1" customHeight="1" x14ac:dyDescent="0.25">
      <c r="A194" s="7" t="str">
        <f>IF(ISERROR(VLOOKUP($F194,Risk_Assessment!$A:$N,13,FALSE)),"",VLOOKUP($F194,Risk_Assessment!$A:$N,13,FALSE))</f>
        <v/>
      </c>
      <c r="B194" s="7" t="str">
        <f>IF(ISERROR(VLOOKUP($F194,Risk_Assessment!$A:$N,7,FALSE)),"",VLOOKUP($F194,Risk_Assessment!$A:$N,7,FALSE))</f>
        <v/>
      </c>
      <c r="C194" s="7" t="str">
        <f>IF(ISERROR(VLOOKUP($F194,Risk_Assessment!$A:$N,8,FALSE)),"",VLOOKUP($F194,Risk_Assessment!$A:$N,8,FALSE))</f>
        <v/>
      </c>
      <c r="D194" s="7" t="str">
        <f>IF(ISERROR(VLOOKUP($F194,Risk_Assessment!$A:$N,11,FALSE)),"",VLOOKUP($F194,Risk_Assessment!$A:$N,11,FALSE))</f>
        <v/>
      </c>
      <c r="E194" s="7" t="str">
        <f>IF(ISERROR(VLOOKUP($F194,Risk_Assessment!$A:$N,12,FALSE)),"",VLOOKUP($F194,Risk_Assessment!$A:$N,12,FALSE))</f>
        <v/>
      </c>
      <c r="F194" s="10" t="str">
        <f>CONCATENATE($B$2,G194)</f>
        <v>TBC190</v>
      </c>
      <c r="G194" s="10">
        <f t="shared" si="11"/>
        <v>190</v>
      </c>
    </row>
    <row r="195" spans="1:7" ht="31.5" hidden="1" customHeight="1" x14ac:dyDescent="0.25">
      <c r="A195" s="7" t="str">
        <f>IF(ISERROR(VLOOKUP($F195,Risk_Assessment!$A:$N,13,FALSE)),"",VLOOKUP($F195,Risk_Assessment!$A:$N,13,FALSE))</f>
        <v/>
      </c>
      <c r="B195" s="7" t="str">
        <f>IF(ISERROR(VLOOKUP($F195,Risk_Assessment!$A:$N,7,FALSE)),"",VLOOKUP($F195,Risk_Assessment!$A:$N,7,FALSE))</f>
        <v/>
      </c>
      <c r="C195" s="7" t="str">
        <f>IF(ISERROR(VLOOKUP($F195,Risk_Assessment!$A:$N,8,FALSE)),"",VLOOKUP($F195,Risk_Assessment!$A:$N,8,FALSE))</f>
        <v/>
      </c>
      <c r="D195" s="7" t="str">
        <f>IF(ISERROR(VLOOKUP($F195,Risk_Assessment!$A:$N,11,FALSE)),"",VLOOKUP($F195,Risk_Assessment!$A:$N,11,FALSE))</f>
        <v/>
      </c>
      <c r="E195" s="7" t="str">
        <f>IF(ISERROR(VLOOKUP($F195,Risk_Assessment!$A:$N,12,FALSE)),"",VLOOKUP($F195,Risk_Assessment!$A:$N,12,FALSE))</f>
        <v/>
      </c>
      <c r="F195" s="10" t="str">
        <f t="shared" ref="F195" si="13">CONCATENATE($B$2,G195)</f>
        <v>TBC191</v>
      </c>
      <c r="G195" s="10">
        <f t="shared" si="11"/>
        <v>191</v>
      </c>
    </row>
    <row r="196" spans="1:7" ht="31.5" hidden="1" customHeight="1" x14ac:dyDescent="0.25">
      <c r="A196" s="7" t="str">
        <f>IF(ISERROR(VLOOKUP($F196,Risk_Assessment!$A:$N,13,FALSE)),"",VLOOKUP($F196,Risk_Assessment!$A:$N,13,FALSE))</f>
        <v/>
      </c>
      <c r="B196" s="7" t="str">
        <f>IF(ISERROR(VLOOKUP($F196,Risk_Assessment!$A:$N,7,FALSE)),"",VLOOKUP($F196,Risk_Assessment!$A:$N,7,FALSE))</f>
        <v/>
      </c>
      <c r="C196" s="7" t="str">
        <f>IF(ISERROR(VLOOKUP($F196,Risk_Assessment!$A:$N,8,FALSE)),"",VLOOKUP($F196,Risk_Assessment!$A:$N,8,FALSE))</f>
        <v/>
      </c>
      <c r="D196" s="7" t="str">
        <f>IF(ISERROR(VLOOKUP($F196,Risk_Assessment!$A:$N,11,FALSE)),"",VLOOKUP($F196,Risk_Assessment!$A:$N,11,FALSE))</f>
        <v/>
      </c>
      <c r="E196" s="7" t="str">
        <f>IF(ISERROR(VLOOKUP($F196,Risk_Assessment!$A:$N,12,FALSE)),"",VLOOKUP($F196,Risk_Assessment!$A:$N,12,FALSE))</f>
        <v/>
      </c>
      <c r="F196" s="10" t="str">
        <f>CONCATENATE($B$2,G196)</f>
        <v>TBC192</v>
      </c>
      <c r="G196" s="10">
        <f t="shared" si="11"/>
        <v>192</v>
      </c>
    </row>
    <row r="197" spans="1:7" ht="31.5" hidden="1" customHeight="1" x14ac:dyDescent="0.25">
      <c r="A197" s="7" t="str">
        <f>IF(ISERROR(VLOOKUP($F197,Risk_Assessment!$A:$N,13,FALSE)),"",VLOOKUP($F197,Risk_Assessment!$A:$N,13,FALSE))</f>
        <v/>
      </c>
      <c r="B197" s="7" t="str">
        <f>IF(ISERROR(VLOOKUP($F197,Risk_Assessment!$A:$N,7,FALSE)),"",VLOOKUP($F197,Risk_Assessment!$A:$N,7,FALSE))</f>
        <v/>
      </c>
      <c r="C197" s="7" t="str">
        <f>IF(ISERROR(VLOOKUP($F197,Risk_Assessment!$A:$N,8,FALSE)),"",VLOOKUP($F197,Risk_Assessment!$A:$N,8,FALSE))</f>
        <v/>
      </c>
      <c r="D197" s="7" t="str">
        <f>IF(ISERROR(VLOOKUP($F197,Risk_Assessment!$A:$N,11,FALSE)),"",VLOOKUP($F197,Risk_Assessment!$A:$N,11,FALSE))</f>
        <v/>
      </c>
      <c r="E197" s="7" t="str">
        <f>IF(ISERROR(VLOOKUP($F197,Risk_Assessment!$A:$N,12,FALSE)),"",VLOOKUP($F197,Risk_Assessment!$A:$N,12,FALSE))</f>
        <v/>
      </c>
      <c r="F197" s="10" t="str">
        <f>CONCATENATE($B$2,G197)</f>
        <v>TBC193</v>
      </c>
      <c r="G197" s="10">
        <f t="shared" si="11"/>
        <v>193</v>
      </c>
    </row>
    <row r="198" spans="1:7" ht="31.5" hidden="1" customHeight="1" x14ac:dyDescent="0.25">
      <c r="A198" s="7" t="str">
        <f>IF(ISERROR(VLOOKUP($F198,Risk_Assessment!$A:$N,13,FALSE)),"",VLOOKUP($F198,Risk_Assessment!$A:$N,13,FALSE))</f>
        <v/>
      </c>
      <c r="B198" s="7" t="str">
        <f>IF(ISERROR(VLOOKUP($F198,Risk_Assessment!$A:$N,7,FALSE)),"",VLOOKUP($F198,Risk_Assessment!$A:$N,7,FALSE))</f>
        <v/>
      </c>
      <c r="C198" s="7" t="str">
        <f>IF(ISERROR(VLOOKUP($F198,Risk_Assessment!$A:$N,8,FALSE)),"",VLOOKUP($F198,Risk_Assessment!$A:$N,8,FALSE))</f>
        <v/>
      </c>
      <c r="D198" s="7" t="str">
        <f>IF(ISERROR(VLOOKUP($F198,Risk_Assessment!$A:$N,11,FALSE)),"",VLOOKUP($F198,Risk_Assessment!$A:$N,11,FALSE))</f>
        <v/>
      </c>
      <c r="E198" s="7" t="str">
        <f>IF(ISERROR(VLOOKUP($F198,Risk_Assessment!$A:$N,12,FALSE)),"",VLOOKUP($F198,Risk_Assessment!$A:$N,12,FALSE))</f>
        <v/>
      </c>
      <c r="F198" s="10" t="str">
        <f>CONCATENATE($B$2,G198)</f>
        <v>TBC194</v>
      </c>
      <c r="G198" s="10">
        <f t="shared" si="11"/>
        <v>194</v>
      </c>
    </row>
    <row r="199" spans="1:7" ht="31.5" hidden="1" customHeight="1" x14ac:dyDescent="0.25">
      <c r="A199" s="7" t="str">
        <f>IF(ISERROR(VLOOKUP($F199,Risk_Assessment!$A:$N,13,FALSE)),"",VLOOKUP($F199,Risk_Assessment!$A:$N,13,FALSE))</f>
        <v/>
      </c>
      <c r="B199" s="7" t="str">
        <f>IF(ISERROR(VLOOKUP($F199,Risk_Assessment!$A:$N,7,FALSE)),"",VLOOKUP($F199,Risk_Assessment!$A:$N,7,FALSE))</f>
        <v/>
      </c>
      <c r="C199" s="7" t="str">
        <f>IF(ISERROR(VLOOKUP($F199,Risk_Assessment!$A:$N,8,FALSE)),"",VLOOKUP($F199,Risk_Assessment!$A:$N,8,FALSE))</f>
        <v/>
      </c>
      <c r="D199" s="7" t="str">
        <f>IF(ISERROR(VLOOKUP($F199,Risk_Assessment!$A:$N,11,FALSE)),"",VLOOKUP($F199,Risk_Assessment!$A:$N,11,FALSE))</f>
        <v/>
      </c>
      <c r="E199" s="7" t="str">
        <f>IF(ISERROR(VLOOKUP($F199,Risk_Assessment!$A:$N,12,FALSE)),"",VLOOKUP($F199,Risk_Assessment!$A:$N,12,FALSE))</f>
        <v/>
      </c>
      <c r="F199" s="10" t="str">
        <f t="shared" ref="F199:F204" si="14">CONCATENATE($B$2,G199)</f>
        <v>TBC195</v>
      </c>
      <c r="G199" s="10">
        <f t="shared" si="11"/>
        <v>195</v>
      </c>
    </row>
    <row r="200" spans="1:7" ht="31.5" hidden="1" customHeight="1" x14ac:dyDescent="0.25">
      <c r="A200" s="7" t="str">
        <f>IF(ISERROR(VLOOKUP($F200,Risk_Assessment!$A:$N,13,FALSE)),"",VLOOKUP($F200,Risk_Assessment!$A:$N,13,FALSE))</f>
        <v/>
      </c>
      <c r="B200" s="7" t="str">
        <f>IF(ISERROR(VLOOKUP($F200,Risk_Assessment!$A:$N,7,FALSE)),"",VLOOKUP($F200,Risk_Assessment!$A:$N,7,FALSE))</f>
        <v/>
      </c>
      <c r="C200" s="7" t="str">
        <f>IF(ISERROR(VLOOKUP($F200,Risk_Assessment!$A:$N,8,FALSE)),"",VLOOKUP($F200,Risk_Assessment!$A:$N,8,FALSE))</f>
        <v/>
      </c>
      <c r="D200" s="7" t="str">
        <f>IF(ISERROR(VLOOKUP($F200,Risk_Assessment!$A:$N,11,FALSE)),"",VLOOKUP($F200,Risk_Assessment!$A:$N,11,FALSE))</f>
        <v/>
      </c>
      <c r="E200" s="7" t="str">
        <f>IF(ISERROR(VLOOKUP($F200,Risk_Assessment!$A:$N,12,FALSE)),"",VLOOKUP($F200,Risk_Assessment!$A:$N,12,FALSE))</f>
        <v/>
      </c>
      <c r="F200" s="10" t="str">
        <f t="shared" si="14"/>
        <v>TBC196</v>
      </c>
      <c r="G200" s="10">
        <f t="shared" si="11"/>
        <v>196</v>
      </c>
    </row>
    <row r="201" spans="1:7" ht="31.5" hidden="1" customHeight="1" x14ac:dyDescent="0.25">
      <c r="A201" s="7" t="str">
        <f>IF(ISERROR(VLOOKUP($F201,Risk_Assessment!$A:$N,13,FALSE)),"",VLOOKUP($F201,Risk_Assessment!$A:$N,13,FALSE))</f>
        <v/>
      </c>
      <c r="B201" s="7" t="str">
        <f>IF(ISERROR(VLOOKUP($F201,Risk_Assessment!$A:$N,7,FALSE)),"",VLOOKUP($F201,Risk_Assessment!$A:$N,7,FALSE))</f>
        <v/>
      </c>
      <c r="C201" s="7" t="str">
        <f>IF(ISERROR(VLOOKUP($F201,Risk_Assessment!$A:$N,8,FALSE)),"",VLOOKUP($F201,Risk_Assessment!$A:$N,8,FALSE))</f>
        <v/>
      </c>
      <c r="D201" s="7" t="str">
        <f>IF(ISERROR(VLOOKUP($F201,Risk_Assessment!$A:$N,11,FALSE)),"",VLOOKUP($F201,Risk_Assessment!$A:$N,11,FALSE))</f>
        <v/>
      </c>
      <c r="E201" s="7" t="str">
        <f>IF(ISERROR(VLOOKUP($F201,Risk_Assessment!$A:$N,12,FALSE)),"",VLOOKUP($F201,Risk_Assessment!$A:$N,12,FALSE))</f>
        <v/>
      </c>
      <c r="F201" s="10" t="str">
        <f t="shared" si="14"/>
        <v>TBC197</v>
      </c>
      <c r="G201" s="10">
        <f t="shared" si="11"/>
        <v>197</v>
      </c>
    </row>
    <row r="202" spans="1:7" ht="31.5" hidden="1" customHeight="1" x14ac:dyDescent="0.25">
      <c r="A202" s="7" t="str">
        <f>IF(ISERROR(VLOOKUP($F202,Risk_Assessment!$A:$N,13,FALSE)),"",VLOOKUP($F202,Risk_Assessment!$A:$N,13,FALSE))</f>
        <v/>
      </c>
      <c r="B202" s="7" t="str">
        <f>IF(ISERROR(VLOOKUP($F202,Risk_Assessment!$A:$N,7,FALSE)),"",VLOOKUP($F202,Risk_Assessment!$A:$N,7,FALSE))</f>
        <v/>
      </c>
      <c r="C202" s="7" t="str">
        <f>IF(ISERROR(VLOOKUP($F202,Risk_Assessment!$A:$N,8,FALSE)),"",VLOOKUP($F202,Risk_Assessment!$A:$N,8,FALSE))</f>
        <v/>
      </c>
      <c r="D202" s="7" t="str">
        <f>IF(ISERROR(VLOOKUP($F202,Risk_Assessment!$A:$N,11,FALSE)),"",VLOOKUP($F202,Risk_Assessment!$A:$N,11,FALSE))</f>
        <v/>
      </c>
      <c r="E202" s="7" t="str">
        <f>IF(ISERROR(VLOOKUP($F202,Risk_Assessment!$A:$N,12,FALSE)),"",VLOOKUP($F202,Risk_Assessment!$A:$N,12,FALSE))</f>
        <v/>
      </c>
      <c r="F202" s="10" t="str">
        <f t="shared" si="14"/>
        <v>TBC198</v>
      </c>
      <c r="G202" s="10">
        <f t="shared" si="11"/>
        <v>198</v>
      </c>
    </row>
    <row r="203" spans="1:7" ht="31.5" hidden="1" customHeight="1" x14ac:dyDescent="0.25">
      <c r="A203" s="7" t="str">
        <f>IF(ISERROR(VLOOKUP($F203,Risk_Assessment!$A:$N,13,FALSE)),"",VLOOKUP($F203,Risk_Assessment!$A:$N,13,FALSE))</f>
        <v/>
      </c>
      <c r="B203" s="7" t="str">
        <f>IF(ISERROR(VLOOKUP($F203,Risk_Assessment!$A:$N,7,FALSE)),"",VLOOKUP($F203,Risk_Assessment!$A:$N,7,FALSE))</f>
        <v/>
      </c>
      <c r="C203" s="7" t="str">
        <f>IF(ISERROR(VLOOKUP($F203,Risk_Assessment!$A:$N,8,FALSE)),"",VLOOKUP($F203,Risk_Assessment!$A:$N,8,FALSE))</f>
        <v/>
      </c>
      <c r="D203" s="7" t="str">
        <f>IF(ISERROR(VLOOKUP($F203,Risk_Assessment!$A:$N,11,FALSE)),"",VLOOKUP($F203,Risk_Assessment!$A:$N,11,FALSE))</f>
        <v/>
      </c>
      <c r="E203" s="7" t="str">
        <f>IF(ISERROR(VLOOKUP($F203,Risk_Assessment!$A:$N,12,FALSE)),"",VLOOKUP($F203,Risk_Assessment!$A:$N,12,FALSE))</f>
        <v/>
      </c>
      <c r="F203" s="10" t="str">
        <f t="shared" si="14"/>
        <v>TBC199</v>
      </c>
      <c r="G203" s="10">
        <f t="shared" si="11"/>
        <v>199</v>
      </c>
    </row>
    <row r="204" spans="1:7" ht="31.5" hidden="1" customHeight="1" x14ac:dyDescent="0.25">
      <c r="A204" s="7" t="str">
        <f>IF(ISERROR(VLOOKUP($F204,Risk_Assessment!$A:$N,13,FALSE)),"",VLOOKUP($F204,Risk_Assessment!$A:$N,13,FALSE))</f>
        <v/>
      </c>
      <c r="B204" s="7" t="str">
        <f>IF(ISERROR(VLOOKUP($F204,Risk_Assessment!$A:$N,7,FALSE)),"",VLOOKUP($F204,Risk_Assessment!$A:$N,7,FALSE))</f>
        <v/>
      </c>
      <c r="C204" s="7" t="str">
        <f>IF(ISERROR(VLOOKUP($F204,Risk_Assessment!$A:$N,8,FALSE)),"",VLOOKUP($F204,Risk_Assessment!$A:$N,8,FALSE))</f>
        <v/>
      </c>
      <c r="D204" s="7" t="str">
        <f>IF(ISERROR(VLOOKUP($F204,Risk_Assessment!$A:$N,11,FALSE)),"",VLOOKUP($F204,Risk_Assessment!$A:$N,11,FALSE))</f>
        <v/>
      </c>
      <c r="E204" s="7" t="str">
        <f>IF(ISERROR(VLOOKUP($F204,Risk_Assessment!$A:$N,12,FALSE)),"",VLOOKUP($F204,Risk_Assessment!$A:$N,12,FALSE))</f>
        <v/>
      </c>
      <c r="F204" s="10" t="str">
        <f t="shared" si="14"/>
        <v>TBC200</v>
      </c>
      <c r="G204" s="10">
        <f t="shared" si="11"/>
        <v>200</v>
      </c>
    </row>
    <row r="205" spans="1:7" ht="31.5" hidden="1" customHeight="1" x14ac:dyDescent="0.25">
      <c r="A205" s="7" t="str">
        <f>IF(ISERROR(VLOOKUP($F205,Risk_Assessment!$A:$N,13,FALSE)),"",VLOOKUP($F205,Risk_Assessment!$A:$N,13,FALSE))</f>
        <v/>
      </c>
      <c r="B205" s="7" t="str">
        <f>IF(ISERROR(VLOOKUP($F205,Risk_Assessment!$A:$N,7,FALSE)),"",VLOOKUP($F205,Risk_Assessment!$A:$N,7,FALSE))</f>
        <v/>
      </c>
      <c r="C205" s="7" t="str">
        <f>IF(ISERROR(VLOOKUP($F205,Risk_Assessment!$A:$N,8,FALSE)),"",VLOOKUP($F205,Risk_Assessment!$A:$N,8,FALSE))</f>
        <v/>
      </c>
      <c r="D205" s="7" t="str">
        <f>IF(ISERROR(VLOOKUP($F205,Risk_Assessment!$A:$N,11,FALSE)),"",VLOOKUP($F205,Risk_Assessment!$A:$N,11,FALSE))</f>
        <v/>
      </c>
      <c r="E205" s="7" t="str">
        <f>IF(ISERROR(VLOOKUP($F205,Risk_Assessment!$A:$N,12,FALSE)),"",VLOOKUP($F205,Risk_Assessment!$A:$N,12,FALSE))</f>
        <v/>
      </c>
      <c r="F205" s="10" t="str">
        <f>CONCATENATE($B$2,G205)</f>
        <v>TBC201</v>
      </c>
      <c r="G205" s="10">
        <f t="shared" si="11"/>
        <v>201</v>
      </c>
    </row>
    <row r="206" spans="1:7" ht="31.5" hidden="1" customHeight="1" x14ac:dyDescent="0.25">
      <c r="A206" s="7" t="str">
        <f>IF(ISERROR(VLOOKUP($F206,Risk_Assessment!$A:$N,13,FALSE)),"",VLOOKUP($F206,Risk_Assessment!$A:$N,13,FALSE))</f>
        <v/>
      </c>
      <c r="B206" s="7" t="str">
        <f>IF(ISERROR(VLOOKUP($F206,Risk_Assessment!$A:$N,7,FALSE)),"",VLOOKUP($F206,Risk_Assessment!$A:$N,7,FALSE))</f>
        <v/>
      </c>
      <c r="C206" s="7" t="str">
        <f>IF(ISERROR(VLOOKUP($F206,Risk_Assessment!$A:$N,8,FALSE)),"",VLOOKUP($F206,Risk_Assessment!$A:$N,8,FALSE))</f>
        <v/>
      </c>
      <c r="D206" s="7" t="str">
        <f>IF(ISERROR(VLOOKUP($F206,Risk_Assessment!$A:$N,11,FALSE)),"",VLOOKUP($F206,Risk_Assessment!$A:$N,11,FALSE))</f>
        <v/>
      </c>
      <c r="E206" s="7" t="str">
        <f>IF(ISERROR(VLOOKUP($F206,Risk_Assessment!$A:$N,12,FALSE)),"",VLOOKUP($F206,Risk_Assessment!$A:$N,12,FALSE))</f>
        <v/>
      </c>
      <c r="F206" s="10" t="str">
        <f>CONCATENATE($B$2,G206)</f>
        <v>TBC202</v>
      </c>
      <c r="G206" s="10">
        <f t="shared" si="11"/>
        <v>202</v>
      </c>
    </row>
    <row r="207" spans="1:7" ht="31.5" hidden="1" customHeight="1" x14ac:dyDescent="0.25">
      <c r="A207" s="7" t="str">
        <f>IF(ISERROR(VLOOKUP($F207,Risk_Assessment!$A:$N,13,FALSE)),"",VLOOKUP($F207,Risk_Assessment!$A:$N,13,FALSE))</f>
        <v/>
      </c>
      <c r="B207" s="7" t="str">
        <f>IF(ISERROR(VLOOKUP($F207,Risk_Assessment!$A:$N,7,FALSE)),"",VLOOKUP($F207,Risk_Assessment!$A:$N,7,FALSE))</f>
        <v/>
      </c>
      <c r="C207" s="7" t="str">
        <f>IF(ISERROR(VLOOKUP($F207,Risk_Assessment!$A:$N,8,FALSE)),"",VLOOKUP($F207,Risk_Assessment!$A:$N,8,FALSE))</f>
        <v/>
      </c>
      <c r="D207" s="7" t="str">
        <f>IF(ISERROR(VLOOKUP($F207,Risk_Assessment!$A:$N,11,FALSE)),"",VLOOKUP($F207,Risk_Assessment!$A:$N,11,FALSE))</f>
        <v/>
      </c>
      <c r="E207" s="7" t="str">
        <f>IF(ISERROR(VLOOKUP($F207,Risk_Assessment!$A:$N,12,FALSE)),"",VLOOKUP($F207,Risk_Assessment!$A:$N,12,FALSE))</f>
        <v/>
      </c>
      <c r="F207" s="10" t="str">
        <f>CONCATENATE($B$2,G207)</f>
        <v>TBC203</v>
      </c>
      <c r="G207" s="10">
        <f t="shared" si="11"/>
        <v>203</v>
      </c>
    </row>
    <row r="208" spans="1:7" ht="31.5" hidden="1" customHeight="1" x14ac:dyDescent="0.25">
      <c r="A208" s="7" t="str">
        <f>IF(ISERROR(VLOOKUP($F208,Risk_Assessment!$A:$N,13,FALSE)),"",VLOOKUP($F208,Risk_Assessment!$A:$N,13,FALSE))</f>
        <v/>
      </c>
      <c r="B208" s="7" t="str">
        <f>IF(ISERROR(VLOOKUP($F208,Risk_Assessment!$A:$N,7,FALSE)),"",VLOOKUP($F208,Risk_Assessment!$A:$N,7,FALSE))</f>
        <v/>
      </c>
      <c r="C208" s="7" t="str">
        <f>IF(ISERROR(VLOOKUP($F208,Risk_Assessment!$A:$N,8,FALSE)),"",VLOOKUP($F208,Risk_Assessment!$A:$N,8,FALSE))</f>
        <v/>
      </c>
      <c r="D208" s="7" t="str">
        <f>IF(ISERROR(VLOOKUP($F208,Risk_Assessment!$A:$N,11,FALSE)),"",VLOOKUP($F208,Risk_Assessment!$A:$N,11,FALSE))</f>
        <v/>
      </c>
      <c r="E208" s="7" t="str">
        <f>IF(ISERROR(VLOOKUP($F208,Risk_Assessment!$A:$N,12,FALSE)),"",VLOOKUP($F208,Risk_Assessment!$A:$N,12,FALSE))</f>
        <v/>
      </c>
      <c r="F208" s="10" t="str">
        <f t="shared" ref="F208:F210" si="15">CONCATENATE($B$2,G208)</f>
        <v>TBC204</v>
      </c>
      <c r="G208" s="10">
        <f t="shared" si="11"/>
        <v>204</v>
      </c>
    </row>
    <row r="209" spans="1:7" ht="31.5" hidden="1" customHeight="1" x14ac:dyDescent="0.25">
      <c r="A209" s="7" t="str">
        <f>IF(ISERROR(VLOOKUP($F209,Risk_Assessment!$A:$N,13,FALSE)),"",VLOOKUP($F209,Risk_Assessment!$A:$N,13,FALSE))</f>
        <v/>
      </c>
      <c r="B209" s="7" t="str">
        <f>IF(ISERROR(VLOOKUP($F209,Risk_Assessment!$A:$N,7,FALSE)),"",VLOOKUP($F209,Risk_Assessment!$A:$N,7,FALSE))</f>
        <v/>
      </c>
      <c r="C209" s="7" t="str">
        <f>IF(ISERROR(VLOOKUP($F209,Risk_Assessment!$A:$N,8,FALSE)),"",VLOOKUP($F209,Risk_Assessment!$A:$N,8,FALSE))</f>
        <v/>
      </c>
      <c r="D209" s="7" t="str">
        <f>IF(ISERROR(VLOOKUP($F209,Risk_Assessment!$A:$N,11,FALSE)),"",VLOOKUP($F209,Risk_Assessment!$A:$N,11,FALSE))</f>
        <v/>
      </c>
      <c r="E209" s="7" t="str">
        <f>IF(ISERROR(VLOOKUP($F209,Risk_Assessment!$A:$N,12,FALSE)),"",VLOOKUP($F209,Risk_Assessment!$A:$N,12,FALSE))</f>
        <v/>
      </c>
      <c r="F209" s="10" t="str">
        <f t="shared" si="15"/>
        <v>TBC205</v>
      </c>
      <c r="G209" s="10">
        <f t="shared" si="11"/>
        <v>205</v>
      </c>
    </row>
    <row r="210" spans="1:7" ht="31.5" hidden="1" customHeight="1" x14ac:dyDescent="0.25">
      <c r="A210" s="7" t="str">
        <f>IF(ISERROR(VLOOKUP($F210,Risk_Assessment!$A:$N,13,FALSE)),"",VLOOKUP($F210,Risk_Assessment!$A:$N,13,FALSE))</f>
        <v/>
      </c>
      <c r="B210" s="7" t="str">
        <f>IF(ISERROR(VLOOKUP($F210,Risk_Assessment!$A:$N,7,FALSE)),"",VLOOKUP($F210,Risk_Assessment!$A:$N,7,FALSE))</f>
        <v/>
      </c>
      <c r="C210" s="7" t="str">
        <f>IF(ISERROR(VLOOKUP($F210,Risk_Assessment!$A:$N,8,FALSE)),"",VLOOKUP($F210,Risk_Assessment!$A:$N,8,FALSE))</f>
        <v/>
      </c>
      <c r="D210" s="7" t="str">
        <f>IF(ISERROR(VLOOKUP($F210,Risk_Assessment!$A:$N,11,FALSE)),"",VLOOKUP($F210,Risk_Assessment!$A:$N,11,FALSE))</f>
        <v/>
      </c>
      <c r="E210" s="7" t="str">
        <f>IF(ISERROR(VLOOKUP($F210,Risk_Assessment!$A:$N,12,FALSE)),"",VLOOKUP($F210,Risk_Assessment!$A:$N,12,FALSE))</f>
        <v/>
      </c>
      <c r="F210" s="10" t="str">
        <f t="shared" si="15"/>
        <v>TBC206</v>
      </c>
      <c r="G210" s="10">
        <f t="shared" si="11"/>
        <v>206</v>
      </c>
    </row>
    <row r="211" spans="1:7" ht="31.5" hidden="1" customHeight="1" x14ac:dyDescent="0.25">
      <c r="A211" s="7" t="str">
        <f>IF(ISERROR(VLOOKUP($F211,Risk_Assessment!$A:$N,13,FALSE)),"",VLOOKUP($F211,Risk_Assessment!$A:$N,13,FALSE))</f>
        <v/>
      </c>
      <c r="B211" s="7" t="str">
        <f>IF(ISERROR(VLOOKUP($F211,Risk_Assessment!$A:$N,7,FALSE)),"",VLOOKUP($F211,Risk_Assessment!$A:$N,7,FALSE))</f>
        <v/>
      </c>
      <c r="C211" s="7" t="str">
        <f>IF(ISERROR(VLOOKUP($F211,Risk_Assessment!$A:$N,8,FALSE)),"",VLOOKUP($F211,Risk_Assessment!$A:$N,8,FALSE))</f>
        <v/>
      </c>
      <c r="D211" s="7" t="str">
        <f>IF(ISERROR(VLOOKUP($F211,Risk_Assessment!$A:$N,11,FALSE)),"",VLOOKUP($F211,Risk_Assessment!$A:$N,11,FALSE))</f>
        <v/>
      </c>
      <c r="E211" s="7" t="str">
        <f>IF(ISERROR(VLOOKUP($F211,Risk_Assessment!$A:$N,12,FALSE)),"",VLOOKUP($F211,Risk_Assessment!$A:$N,12,FALSE))</f>
        <v/>
      </c>
      <c r="F211" s="10" t="str">
        <f>CONCATENATE($B$2,G211)</f>
        <v>TBC207</v>
      </c>
      <c r="G211" s="10">
        <f t="shared" ref="G211" si="16">G210+1</f>
        <v>207</v>
      </c>
    </row>
    <row r="212" spans="1:7" ht="31.5" hidden="1" customHeight="1" x14ac:dyDescent="0.25">
      <c r="A212" s="7" t="str">
        <f>IF(ISERROR(VLOOKUP($F212,Risk_Assessment!$A:$N,13,FALSE)),"",VLOOKUP($F212,Risk_Assessment!$A:$N,13,FALSE))</f>
        <v/>
      </c>
      <c r="B212" s="7" t="str">
        <f>IF(ISERROR(VLOOKUP($F212,Risk_Assessment!$A:$N,7,FALSE)),"",VLOOKUP($F212,Risk_Assessment!$A:$N,7,FALSE))</f>
        <v/>
      </c>
      <c r="C212" s="7" t="str">
        <f>IF(ISERROR(VLOOKUP($F212,Risk_Assessment!$A:$N,8,FALSE)),"",VLOOKUP($F212,Risk_Assessment!$A:$N,8,FALSE))</f>
        <v/>
      </c>
      <c r="D212" s="7" t="str">
        <f>IF(ISERROR(VLOOKUP($F212,Risk_Assessment!$A:$N,11,FALSE)),"",VLOOKUP($F212,Risk_Assessment!$A:$N,11,FALSE))</f>
        <v/>
      </c>
      <c r="E212" s="7" t="str">
        <f>IF(ISERROR(VLOOKUP($F212,Risk_Assessment!$A:$N,12,FALSE)),"",VLOOKUP($F212,Risk_Assessment!$A:$N,12,FALSE))</f>
        <v/>
      </c>
      <c r="F212" s="10" t="str">
        <f t="shared" ref="F212" si="17">CONCATENATE($B$2,G212)</f>
        <v>TBC208</v>
      </c>
      <c r="G212" s="10">
        <f t="shared" si="11"/>
        <v>208</v>
      </c>
    </row>
    <row r="213" spans="1:7" ht="31.5" hidden="1" customHeight="1" x14ac:dyDescent="0.25">
      <c r="A213" s="11"/>
    </row>
    <row r="214" spans="1:7" ht="31.5" hidden="1" customHeight="1" x14ac:dyDescent="0.25">
      <c r="A214" s="11"/>
    </row>
    <row r="215" spans="1:7" ht="31.5" hidden="1" customHeight="1" x14ac:dyDescent="0.25">
      <c r="A215" s="11"/>
    </row>
    <row r="216" spans="1:7" ht="31.5" hidden="1" customHeight="1" x14ac:dyDescent="0.25">
      <c r="A216" s="11"/>
    </row>
    <row r="217" spans="1:7" ht="31.5" hidden="1" customHeight="1" x14ac:dyDescent="0.25">
      <c r="A217" s="11"/>
    </row>
    <row r="218" spans="1:7" ht="31.5" hidden="1" customHeight="1" x14ac:dyDescent="0.25">
      <c r="A218" s="11"/>
    </row>
    <row r="219" spans="1:7" ht="31.5" hidden="1" customHeight="1" x14ac:dyDescent="0.25">
      <c r="A219" s="11"/>
    </row>
    <row r="220" spans="1:7" ht="31.5" hidden="1" customHeight="1" x14ac:dyDescent="0.25">
      <c r="A220" s="11"/>
    </row>
    <row r="221" spans="1:7" ht="31.5" hidden="1" customHeight="1" x14ac:dyDescent="0.25">
      <c r="A221" s="11"/>
    </row>
    <row r="222" spans="1:7" ht="31.5" hidden="1" customHeight="1" x14ac:dyDescent="0.25">
      <c r="A222" s="11"/>
    </row>
    <row r="223" spans="1:7" ht="31.5" hidden="1" customHeight="1" x14ac:dyDescent="0.25">
      <c r="A223" s="11"/>
    </row>
    <row r="224" spans="1:7" ht="31.5" hidden="1" customHeight="1" x14ac:dyDescent="0.25">
      <c r="A224" s="11"/>
    </row>
    <row r="225" spans="1:1" ht="31.5" hidden="1" customHeight="1" x14ac:dyDescent="0.25">
      <c r="A225" s="11"/>
    </row>
    <row r="226" spans="1:1" ht="31.5" hidden="1" customHeight="1" x14ac:dyDescent="0.25">
      <c r="A226" s="11"/>
    </row>
    <row r="227" spans="1:1" ht="31.5" hidden="1" customHeight="1" x14ac:dyDescent="0.25">
      <c r="A227" s="11"/>
    </row>
    <row r="228" spans="1:1" ht="31.5" hidden="1" customHeight="1" x14ac:dyDescent="0.25">
      <c r="A228" s="11"/>
    </row>
    <row r="229" spans="1:1" ht="31.5" hidden="1" customHeight="1" x14ac:dyDescent="0.25">
      <c r="A229" s="11"/>
    </row>
    <row r="230" spans="1:1" ht="31.5" hidden="1" customHeight="1" x14ac:dyDescent="0.25">
      <c r="A230" s="11"/>
    </row>
    <row r="231" spans="1:1" ht="31.5" hidden="1" customHeight="1" x14ac:dyDescent="0.25">
      <c r="A231" s="11"/>
    </row>
    <row r="232" spans="1:1" ht="31.5" hidden="1" customHeight="1" x14ac:dyDescent="0.25">
      <c r="A232" s="11"/>
    </row>
    <row r="233" spans="1:1" ht="31.5" hidden="1" customHeight="1" x14ac:dyDescent="0.25">
      <c r="A233" s="11"/>
    </row>
    <row r="234" spans="1:1" ht="31.5" hidden="1" customHeight="1" x14ac:dyDescent="0.25">
      <c r="A234" s="11"/>
    </row>
    <row r="235" spans="1:1" ht="31.5" hidden="1" customHeight="1" x14ac:dyDescent="0.25">
      <c r="A235" s="11"/>
    </row>
    <row r="236" spans="1:1" ht="31.5" hidden="1" customHeight="1" x14ac:dyDescent="0.25">
      <c r="A236" s="11"/>
    </row>
    <row r="237" spans="1:1" ht="31.5" hidden="1" customHeight="1" x14ac:dyDescent="0.25">
      <c r="A237" s="11"/>
    </row>
    <row r="238" spans="1:1" ht="31.5" hidden="1" customHeight="1" x14ac:dyDescent="0.25">
      <c r="A238" s="11"/>
    </row>
    <row r="239" spans="1:1" ht="31.5" hidden="1" customHeight="1" x14ac:dyDescent="0.25">
      <c r="A239" s="11"/>
    </row>
    <row r="240" spans="1:1" ht="31.5" hidden="1" customHeight="1" x14ac:dyDescent="0.25">
      <c r="A240" s="11"/>
    </row>
    <row r="241" spans="1:1" ht="31.5" hidden="1" customHeight="1" x14ac:dyDescent="0.25">
      <c r="A241" s="11"/>
    </row>
    <row r="242" spans="1:1" ht="31.5" hidden="1" customHeight="1" x14ac:dyDescent="0.25">
      <c r="A242" s="11"/>
    </row>
    <row r="243" spans="1:1" ht="31.5" hidden="1" customHeight="1" x14ac:dyDescent="0.25">
      <c r="A243" s="11"/>
    </row>
    <row r="244" spans="1:1" ht="31.5" hidden="1" customHeight="1" x14ac:dyDescent="0.25">
      <c r="A244" s="11"/>
    </row>
    <row r="245" spans="1:1" ht="31.5" hidden="1" customHeight="1" x14ac:dyDescent="0.25">
      <c r="A245" s="11"/>
    </row>
    <row r="246" spans="1:1" ht="31.5" hidden="1" customHeight="1" x14ac:dyDescent="0.25">
      <c r="A246" s="11"/>
    </row>
    <row r="247" spans="1:1" ht="31.5" hidden="1" customHeight="1" x14ac:dyDescent="0.25"/>
  </sheetData>
  <sheetProtection algorithmName="SHA-512" hashValue="E47ORPoT/Uy0S22IMtn/bUIajHpq5KNdb/g2L17xeKMZgH8rC5grHOIMlebh1WEYt36XRxpEteL0NZKeHDs3Vw==" saltValue="6gvo0xXWptTpqWDGct9S5A==" spinCount="100000" sheet="1" objects="1" scenarios="1" formatRows="0"/>
  <mergeCells count="2">
    <mergeCell ref="A1:E1"/>
    <mergeCell ref="A3:B3"/>
  </mergeCells>
  <conditionalFormatting sqref="A5:E212">
    <cfRule type="cellIs" dxfId="128" priority="5" operator="equal">
      <formula>FALSE</formula>
    </cfRule>
  </conditionalFormatting>
  <conditionalFormatting sqref="A5:A212">
    <cfRule type="cellIs" dxfId="127" priority="1" operator="equal">
      <formula>"L"</formula>
    </cfRule>
    <cfRule type="cellIs" dxfId="126" priority="2" operator="equal">
      <formula>"M"</formula>
    </cfRule>
    <cfRule type="cellIs" dxfId="125" priority="3" operator="equal">
      <formula>"H"</formula>
    </cfRule>
    <cfRule type="cellIs" dxfId="124" priority="4" operator="equal">
      <formula>"VH"</formula>
    </cfRule>
  </conditionalFormatting>
  <pageMargins left="0.7" right="0.7" top="0.75" bottom="0.75" header="0.3" footer="0.3"/>
  <pageSetup paperSize="9" scale="67" fitToHeight="0" orientation="portrait" r:id="rId1"/>
  <headerFooter>
    <oddFooter>&amp;CDWI - Private Water Risk Assessment tool V2.0 Risk Register -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Risk_Assessment!$Q$9:$Q$13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27"/>
  <sheetViews>
    <sheetView zoomScaleNormal="100" workbookViewId="0">
      <selection activeCell="B11" sqref="B11"/>
    </sheetView>
  </sheetViews>
  <sheetFormatPr defaultColWidth="0" defaultRowHeight="15" zeroHeight="1" x14ac:dyDescent="0.25"/>
  <cols>
    <col min="1" max="1" width="7.140625" style="2" customWidth="1"/>
    <col min="2" max="2" width="60.5703125" style="2" customWidth="1"/>
    <col min="3" max="3" width="11" customWidth="1"/>
    <col min="4" max="4" width="12.42578125" style="2" customWidth="1"/>
    <col min="5" max="5" width="11.7109375" style="2" customWidth="1"/>
    <col min="6" max="6" width="76.5703125" style="2" customWidth="1"/>
    <col min="7" max="16384" width="9.140625" style="2" hidden="1"/>
  </cols>
  <sheetData>
    <row r="1" spans="1:6" ht="40.5" customHeight="1" x14ac:dyDescent="0.25">
      <c r="A1" s="236" t="s">
        <v>696</v>
      </c>
      <c r="B1" s="236"/>
      <c r="C1" s="236"/>
      <c r="D1" s="236"/>
      <c r="E1" s="236"/>
      <c r="F1" s="236"/>
    </row>
    <row r="2" spans="1:6" ht="15" customHeight="1" x14ac:dyDescent="0.25">
      <c r="A2" s="228" t="str">
        <f>Supply_Details!B3</f>
        <v xml:space="preserve">Local Authority: </v>
      </c>
      <c r="B2" s="229"/>
      <c r="C2" s="152"/>
      <c r="D2" s="228" t="str">
        <f>CONCATENATE(Supply_Details!C3," ",Supply_Details!C4)</f>
        <v xml:space="preserve">Supply Reference: </v>
      </c>
      <c r="E2" s="230"/>
      <c r="F2" s="229"/>
    </row>
    <row r="3" spans="1:6" ht="15" customHeight="1" x14ac:dyDescent="0.25">
      <c r="A3" s="228" t="str">
        <f>Supply_Details!E2</f>
        <v xml:space="preserve">Supply Name &amp; Address: </v>
      </c>
      <c r="B3" s="229"/>
      <c r="C3" s="152"/>
      <c r="D3" s="231">
        <f>Supply_Details!E6</f>
        <v>0</v>
      </c>
      <c r="E3" s="232"/>
      <c r="F3" s="233"/>
    </row>
    <row r="4" spans="1:6" ht="15" customHeight="1" x14ac:dyDescent="0.25">
      <c r="A4" s="227" t="s">
        <v>811</v>
      </c>
      <c r="B4" s="227"/>
      <c r="C4" s="153"/>
      <c r="D4" s="151" t="s">
        <v>812</v>
      </c>
      <c r="E4" s="151" t="s">
        <v>757</v>
      </c>
      <c r="F4" s="151" t="s">
        <v>813</v>
      </c>
    </row>
    <row r="5" spans="1:6" ht="30" x14ac:dyDescent="0.25">
      <c r="A5" s="158" t="str">
        <f>'Controls_&amp;_Actions'!A14</f>
        <v>Main Risk</v>
      </c>
      <c r="B5" s="158" t="e">
        <f>'Controls_&amp;_Actions'!B14</f>
        <v>#N/A</v>
      </c>
      <c r="C5" s="154" t="e">
        <f>'Controls_&amp;_Actions'!D15</f>
        <v>#N/A</v>
      </c>
      <c r="D5" s="159">
        <f>'Controls_&amp;_Actions'!B20</f>
        <v>0</v>
      </c>
      <c r="E5" s="158" t="str">
        <f>'Controls_&amp;_Actions'!D20</f>
        <v>Enter name or initials</v>
      </c>
      <c r="F5" s="158" t="str">
        <f>'Controls_&amp;_Actions'!B18</f>
        <v>Description of the actions required to mitigate the risks</v>
      </c>
    </row>
    <row r="6" spans="1:6" ht="30" x14ac:dyDescent="0.25">
      <c r="A6" s="158" t="str">
        <f>'Controls_&amp;_Actions'!A24</f>
        <v>Main Risk</v>
      </c>
      <c r="B6" s="158" t="e">
        <f>'Controls_&amp;_Actions'!B24</f>
        <v>#N/A</v>
      </c>
      <c r="C6" s="154" t="e">
        <f>'Controls_&amp;_Actions'!D25</f>
        <v>#N/A</v>
      </c>
      <c r="D6" s="159">
        <f>'Controls_&amp;_Actions'!B30</f>
        <v>0</v>
      </c>
      <c r="E6" s="158" t="str">
        <f>'Controls_&amp;_Actions'!D30</f>
        <v>Enter name or initials</v>
      </c>
      <c r="F6" s="158" t="str">
        <f>'Controls_&amp;_Actions'!B28</f>
        <v>Description of the actions required to mitigate the risks</v>
      </c>
    </row>
    <row r="7" spans="1:6" ht="30" x14ac:dyDescent="0.25">
      <c r="A7" s="158" t="str">
        <f>'Controls_&amp;_Actions'!A34</f>
        <v>Main Risk</v>
      </c>
      <c r="B7" s="158" t="e">
        <f>'Controls_&amp;_Actions'!B34</f>
        <v>#N/A</v>
      </c>
      <c r="C7" s="154" t="e">
        <f>'Controls_&amp;_Actions'!D35</f>
        <v>#N/A</v>
      </c>
      <c r="D7" s="159">
        <f>'Controls_&amp;_Actions'!B40</f>
        <v>0</v>
      </c>
      <c r="E7" s="158" t="str">
        <f>'Controls_&amp;_Actions'!D40</f>
        <v>Enter name or initials</v>
      </c>
      <c r="F7" s="158" t="str">
        <f>'Controls_&amp;_Actions'!B38</f>
        <v>Description of the actions required to mitigate the risks</v>
      </c>
    </row>
    <row r="8" spans="1:6" ht="30" x14ac:dyDescent="0.25">
      <c r="A8" s="158" t="str">
        <f>'Controls_&amp;_Actions'!A44</f>
        <v>Main Risk</v>
      </c>
      <c r="B8" s="158" t="e">
        <f>'Controls_&amp;_Actions'!B44</f>
        <v>#N/A</v>
      </c>
      <c r="C8" s="154" t="e">
        <f>'Controls_&amp;_Actions'!D45</f>
        <v>#N/A</v>
      </c>
      <c r="D8" s="159">
        <f>'Controls_&amp;_Actions'!B50</f>
        <v>0</v>
      </c>
      <c r="E8" s="158" t="str">
        <f>'Controls_&amp;_Actions'!D50</f>
        <v>Enter name or initials</v>
      </c>
      <c r="F8" s="158" t="str">
        <f>'Controls_&amp;_Actions'!B48</f>
        <v>Description of the actions required to mitigate the risks</v>
      </c>
    </row>
    <row r="9" spans="1:6" ht="30" x14ac:dyDescent="0.25">
      <c r="A9" s="158" t="str">
        <f>'Controls_&amp;_Actions'!A54</f>
        <v>Main Risk</v>
      </c>
      <c r="B9" s="158" t="e">
        <f>'Controls_&amp;_Actions'!B54</f>
        <v>#N/A</v>
      </c>
      <c r="C9" s="154" t="e">
        <f>'Controls_&amp;_Actions'!D55</f>
        <v>#N/A</v>
      </c>
      <c r="D9" s="159">
        <f>'Controls_&amp;_Actions'!B60</f>
        <v>0</v>
      </c>
      <c r="E9" s="158" t="str">
        <f>'Controls_&amp;_Actions'!D60</f>
        <v>Enter name or initials</v>
      </c>
      <c r="F9" s="158" t="str">
        <f>'Controls_&amp;_Actions'!B58</f>
        <v>Description of the actions required to mitigate the risks</v>
      </c>
    </row>
    <row r="10" spans="1:6" ht="30" x14ac:dyDescent="0.25">
      <c r="A10" s="158" t="str">
        <f>'Controls_&amp;_Actions'!A64</f>
        <v>Main Risk</v>
      </c>
      <c r="B10" s="158" t="e">
        <f>'Controls_&amp;_Actions'!B64</f>
        <v>#N/A</v>
      </c>
      <c r="C10" s="154" t="e">
        <f>'Controls_&amp;_Actions'!D65</f>
        <v>#N/A</v>
      </c>
      <c r="D10" s="159">
        <f>'Controls_&amp;_Actions'!B70</f>
        <v>0</v>
      </c>
      <c r="E10" s="158" t="str">
        <f>'Controls_&amp;_Actions'!D70</f>
        <v>Enter name or initials</v>
      </c>
      <c r="F10" s="158" t="str">
        <f>'Controls_&amp;_Actions'!B68</f>
        <v>Description of the actions required to mitigate the risks</v>
      </c>
    </row>
    <row r="11" spans="1:6" ht="30" x14ac:dyDescent="0.25">
      <c r="A11" s="158" t="str">
        <f>'Controls_&amp;_Actions'!A74</f>
        <v>Main Risk</v>
      </c>
      <c r="B11" s="158" t="e">
        <f>'Controls_&amp;_Actions'!B74</f>
        <v>#N/A</v>
      </c>
      <c r="C11" s="154" t="e">
        <f>'Controls_&amp;_Actions'!D75</f>
        <v>#N/A</v>
      </c>
      <c r="D11" s="159">
        <f>'Controls_&amp;_Actions'!B80</f>
        <v>0</v>
      </c>
      <c r="E11" s="158" t="str">
        <f>'Controls_&amp;_Actions'!D80</f>
        <v>Enter name or initials</v>
      </c>
      <c r="F11" s="158" t="str">
        <f>'Controls_&amp;_Actions'!B78</f>
        <v>Description of the actions required to mitigate the risks</v>
      </c>
    </row>
    <row r="12" spans="1:6" ht="30" x14ac:dyDescent="0.25">
      <c r="A12" s="158" t="str">
        <f>'Controls_&amp;_Actions'!A84</f>
        <v>Main Risk</v>
      </c>
      <c r="B12" s="158" t="e">
        <f>'Controls_&amp;_Actions'!B84</f>
        <v>#N/A</v>
      </c>
      <c r="C12" s="154" t="e">
        <f>'Controls_&amp;_Actions'!D85</f>
        <v>#N/A</v>
      </c>
      <c r="D12" s="159">
        <f>'Controls_&amp;_Actions'!B90</f>
        <v>0</v>
      </c>
      <c r="E12" s="158" t="str">
        <f>'Controls_&amp;_Actions'!D90</f>
        <v>Enter name or initials</v>
      </c>
      <c r="F12" s="158" t="str">
        <f>'Controls_&amp;_Actions'!B88</f>
        <v>Description of the actions required to mitigate the risks</v>
      </c>
    </row>
    <row r="13" spans="1:6" ht="30" x14ac:dyDescent="0.25">
      <c r="A13" s="158" t="str">
        <f>'Controls_&amp;_Actions'!A94</f>
        <v>Main Risk</v>
      </c>
      <c r="B13" s="158" t="e">
        <f>'Controls_&amp;_Actions'!B94</f>
        <v>#N/A</v>
      </c>
      <c r="C13" s="154" t="e">
        <f>'Controls_&amp;_Actions'!D95</f>
        <v>#N/A</v>
      </c>
      <c r="D13" s="159">
        <f>'Controls_&amp;_Actions'!B100</f>
        <v>0</v>
      </c>
      <c r="E13" s="158" t="str">
        <f>'Controls_&amp;_Actions'!D100</f>
        <v>Enter name or initials</v>
      </c>
      <c r="F13" s="158" t="str">
        <f>'Controls_&amp;_Actions'!B98</f>
        <v>Description of the actions required to mitigate the risks</v>
      </c>
    </row>
    <row r="14" spans="1:6" ht="30" x14ac:dyDescent="0.25">
      <c r="A14" s="158" t="str">
        <f>'Controls_&amp;_Actions'!A104</f>
        <v>Main Risk</v>
      </c>
      <c r="B14" s="158" t="e">
        <f>'Controls_&amp;_Actions'!B104</f>
        <v>#N/A</v>
      </c>
      <c r="C14" s="154" t="e">
        <f>'Controls_&amp;_Actions'!D105</f>
        <v>#N/A</v>
      </c>
      <c r="D14" s="159">
        <f>'Controls_&amp;_Actions'!B110</f>
        <v>0</v>
      </c>
      <c r="E14" s="158" t="str">
        <f>'Controls_&amp;_Actions'!D110</f>
        <v>Enter name or initials</v>
      </c>
      <c r="F14" s="158" t="str">
        <f>'Controls_&amp;_Actions'!B108</f>
        <v>Description of the actions required to mitigate the risks</v>
      </c>
    </row>
    <row r="15" spans="1:6" ht="18.75" x14ac:dyDescent="0.25">
      <c r="A15" s="109" t="s">
        <v>221</v>
      </c>
      <c r="B15" s="109" t="s">
        <v>177</v>
      </c>
      <c r="C15" s="155" t="s">
        <v>810</v>
      </c>
      <c r="D15" s="109" t="s">
        <v>26</v>
      </c>
      <c r="E15" s="237" t="s">
        <v>183</v>
      </c>
      <c r="F15" s="238"/>
    </row>
    <row r="16" spans="1:6" ht="30" x14ac:dyDescent="0.25">
      <c r="A16" s="28" t="str">
        <f>Lookup_Admin!A2</f>
        <v>A0</v>
      </c>
      <c r="B16" s="156" t="str">
        <f>Lookup_Admin!F2</f>
        <v>Have there been any changes since risk assessment last carried out?</v>
      </c>
      <c r="C16" s="154" t="str">
        <f>CONCATENATE(Lookup_Admin!H2," - ",Lookup_Admin!I2)</f>
        <v>TBC - No risk</v>
      </c>
      <c r="D16" s="157" t="str">
        <f>Lookup_Admin!H2</f>
        <v>TBC</v>
      </c>
      <c r="E16" s="234" t="str">
        <f>Lookup_Admin!G2</f>
        <v>Any changes to the equipment, ownership or management should result is a 'Yes'  Please use the severity option to determine if these changes are an improvement or deterioration</v>
      </c>
      <c r="F16" s="235"/>
    </row>
    <row r="17" spans="1:6" ht="45" x14ac:dyDescent="0.25">
      <c r="A17" s="28" t="str">
        <f>Lookup_Admin!A3</f>
        <v>A1</v>
      </c>
      <c r="B17" s="156" t="str">
        <f>Lookup_Admin!F3</f>
        <v>Is there a site plan and/or schematic showing location of source, chambers, tanks, distribution network including valves, pipes, consumer premises etc.?</v>
      </c>
      <c r="C17" s="154" t="str">
        <f>CONCATENATE(Lookup_Admin!H3," - ",Lookup_Admin!I3)</f>
        <v>TBC - No risk</v>
      </c>
      <c r="D17" s="157" t="str">
        <f>Lookup_Admin!H3</f>
        <v>TBC</v>
      </c>
      <c r="E17" s="234" t="str">
        <f>Lookup_Admin!G3</f>
        <v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v>
      </c>
      <c r="F17" s="235"/>
    </row>
    <row r="18" spans="1:6" ht="30" x14ac:dyDescent="0.25">
      <c r="A18" s="28" t="str">
        <f>Lookup_Admin!A4</f>
        <v>A2</v>
      </c>
      <c r="B18" s="156" t="str">
        <f>Lookup_Admin!F4</f>
        <v>Are there any procedures and/or written records for the supply (i.e. for checks, monitoring or maintenance, etc.)?</v>
      </c>
      <c r="C18" s="154" t="str">
        <f>CONCATENATE(Lookup_Admin!H4," - ",Lookup_Admin!I4)</f>
        <v>TBC - No risk</v>
      </c>
      <c r="D18" s="157" t="str">
        <f>Lookup_Admin!H4</f>
        <v>TBC</v>
      </c>
      <c r="E18" s="234" t="str">
        <f>Lookup_Admin!G4</f>
        <v>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v>
      </c>
      <c r="F18" s="235"/>
    </row>
    <row r="19" spans="1:6" ht="30" x14ac:dyDescent="0.25">
      <c r="A19" s="28" t="str">
        <f>Lookup_Admin!A5</f>
        <v>A3</v>
      </c>
      <c r="B19" s="156" t="str">
        <f>Lookup_Admin!F5</f>
        <v>Are there any manufacturers' instructions for the equipment on the supply?</v>
      </c>
      <c r="C19" s="154" t="str">
        <f>CONCATENATE(Lookup_Admin!H5," - ",Lookup_Admin!I5)</f>
        <v>TBC - No risk</v>
      </c>
      <c r="D19" s="157" t="str">
        <f>Lookup_Admin!H5</f>
        <v>TBC</v>
      </c>
      <c r="E19" s="234" t="str">
        <f>Lookup_Admin!G5</f>
        <v>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v>
      </c>
      <c r="F19" s="235"/>
    </row>
    <row r="20" spans="1:6" ht="30" x14ac:dyDescent="0.25">
      <c r="A20" s="28" t="str">
        <f>Lookup_Admin!A6</f>
        <v>A4</v>
      </c>
      <c r="B20" s="156" t="str">
        <f>Lookup_Admin!F6</f>
        <v xml:space="preserve">Is there an emergency plan for the provision of an alternative water supply? </v>
      </c>
      <c r="C20" s="154" t="str">
        <f>CONCATENATE(Lookup_Admin!H6," - ",Lookup_Admin!I6)</f>
        <v>TBC - No risk</v>
      </c>
      <c r="D20" s="157" t="str">
        <f>Lookup_Admin!H6</f>
        <v>TBC</v>
      </c>
      <c r="E20" s="234" t="str">
        <f>Lookup_Admin!G6</f>
        <v>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v>
      </c>
      <c r="F20" s="235"/>
    </row>
    <row r="21" spans="1:6" ht="30" x14ac:dyDescent="0.25">
      <c r="A21" s="28" t="str">
        <f>Lookup_Admin!A7</f>
        <v>A5</v>
      </c>
      <c r="B21" s="156" t="str">
        <f>Lookup_Admin!F7</f>
        <v xml:space="preserve">Has the owner or operators had appropriate training for the supply? </v>
      </c>
      <c r="C21" s="154" t="str">
        <f>CONCATENATE(Lookup_Admin!H7," - ",Lookup_Admin!I7)</f>
        <v>TBC - No risk</v>
      </c>
      <c r="D21" s="157" t="str">
        <f>Lookup_Admin!H7</f>
        <v>TBC</v>
      </c>
      <c r="E21" s="234" t="str">
        <f>Lookup_Admin!G7</f>
        <v>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v>
      </c>
      <c r="F21" s="235"/>
    </row>
    <row r="22" spans="1:6" ht="30" x14ac:dyDescent="0.25">
      <c r="A22" s="28" t="str">
        <f>Lookup_Admin!A8</f>
        <v>A6</v>
      </c>
      <c r="B22" s="156" t="str">
        <f>Lookup_Admin!F8</f>
        <v>Does the sampling history identify the presence of any hazards?</v>
      </c>
      <c r="C22" s="154" t="str">
        <f>CONCATENATE(Lookup_Admin!H8," - ",Lookup_Admin!I8)</f>
        <v>TBC - No risk</v>
      </c>
      <c r="D22" s="157" t="str">
        <f>Lookup_Admin!H8</f>
        <v>TBC</v>
      </c>
      <c r="E22" s="234" t="str">
        <f>Lookup_Admin!G8</f>
        <v>Is the supply sampled, excluding regulatory LA sampling, (i.e. operational)? Confirm what parameters the sample is analysed for and what are the results? Determine if this sampling has identified the presence of any particular hazards which should inform the risk assessment.</v>
      </c>
      <c r="F22" s="235"/>
    </row>
    <row r="23" spans="1:6" ht="15" customHeight="1" x14ac:dyDescent="0.25">
      <c r="A23" s="234" t="str">
        <f>Lookup_Admin!A9</f>
        <v>Section E - SOURCE: Mains water supplied by means of pipes (Regulation 8 supplies)</v>
      </c>
      <c r="B23" s="239"/>
      <c r="C23" s="239"/>
      <c r="D23" s="239"/>
      <c r="E23" s="239"/>
      <c r="F23" s="235"/>
    </row>
    <row r="24" spans="1:6" ht="30" x14ac:dyDescent="0.25">
      <c r="A24" s="28" t="str">
        <f>Lookup_Admin!A10</f>
        <v>E1</v>
      </c>
      <c r="B24" s="156" t="str">
        <f>Lookup_Admin!F10</f>
        <v xml:space="preserve">Is there evidence the supply main is coal tar lined?  </v>
      </c>
      <c r="C24" s="154" t="str">
        <f>CONCATENATE(Lookup_Admin!H10," - ",Lookup_Admin!I10)</f>
        <v>TBC - No risk</v>
      </c>
      <c r="D24" s="157" t="str">
        <f>Lookup_Admin!H10</f>
        <v>TBC</v>
      </c>
      <c r="E24" s="234" t="str">
        <f>Lookup_Admin!G10</f>
        <v>Coal tar was used pre-1970 to line iron mains to protect them from corrosion.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Checks can be made via water company websites for failures of these parameters.  In addition, checks can be made with the water company to determine any recorded coal tar lined mains, and whether the local area was relined as part of its renovation programme.  If there is any positive evidence of the presence of coal-tar linings, the water company can confirm any existing control measures and any planned long term remediation. In the absence of any positive evidence, score the likelihood as 1.</v>
      </c>
      <c r="F24" s="235"/>
    </row>
    <row r="25" spans="1:6" ht="30" x14ac:dyDescent="0.25">
      <c r="A25" s="28" t="str">
        <f>Lookup_Admin!A11</f>
        <v>E2</v>
      </c>
      <c r="B25" s="156" t="str">
        <f>Lookup_Admin!F11</f>
        <v>Are there sediments in the main?</v>
      </c>
      <c r="C25" s="154" t="str">
        <f>CONCATENATE(Lookup_Admin!H11," - ",Lookup_Admin!I11)</f>
        <v>TBC - No risk</v>
      </c>
      <c r="D25" s="157" t="str">
        <f>Lookup_Admin!H11</f>
        <v>TBC</v>
      </c>
      <c r="E25" s="234" t="str">
        <f>Lookup_Admin!G11</f>
        <v>Sediment in mains may be present as particles of iron, manganese and aluminium caused by the corrosion of cast iron mains or when these have not been removed effectively by treatment.  When sediments are mobilised they cause transient aesthetic issues.  Failures of iron, manganese and turbidity can be checked through water company websites.  In addition, checks can be made with the water company to determine the number of consumers who reported discolouration in the supply area within the last 12 months.</v>
      </c>
      <c r="F25" s="235"/>
    </row>
    <row r="26" spans="1:6" ht="60" x14ac:dyDescent="0.25">
      <c r="A26" s="28" t="str">
        <f>Lookup_Admin!A12</f>
        <v>E3</v>
      </c>
      <c r="B26" s="156" t="str">
        <f>Lookup_Admin!F12</f>
        <v>Is the section of main upstream of the point of supply subject to good turnover of water (e.g. are there connections to properties nearby which would ensure the water is refreshed in the main constantly)?</v>
      </c>
      <c r="C26" s="154" t="str">
        <f>CONCATENATE(Lookup_Admin!H12," - ",Lookup_Admin!I12)</f>
        <v>TBC - No risk</v>
      </c>
      <c r="D26" s="157" t="str">
        <f>Lookup_Admin!H12</f>
        <v>TBC</v>
      </c>
      <c r="E26" s="234" t="str">
        <f>Lookup_Admin!G12</f>
        <v>Water that remains standing due to a lack of demand or throughput of water for any reason will stagnate over time causing the water quality to deteriorate.  Surges of demand downstream, and notably where there is a sudden downstream drop in pressure will pull this poor water quality into supply leading to aesthetic issues.  Consult with the water company to determine if there is evidence of poor turnover through taste and odour breaches or complaints, discolouration issues or detection of microbiological indicators such as coliform failures or elevated colony counts.  In the absence of positive evidence of poor turnover, score the likelihood as 1.</v>
      </c>
      <c r="F26" s="235"/>
    </row>
    <row r="27" spans="1:6" ht="45" x14ac:dyDescent="0.25">
      <c r="A27" s="28" t="str">
        <f>Lookup_Admin!A13</f>
        <v>E4</v>
      </c>
      <c r="B27" s="156" t="str">
        <f>Lookup_Admin!F13</f>
        <v>If the area feeding the supply has had water quality related complaints in the last 12 months, have the causes been mitigated?</v>
      </c>
      <c r="C27" s="154" t="str">
        <f>CONCATENATE(Lookup_Admin!H13," - ",Lookup_Admin!I13)</f>
        <v>TBC - No risk</v>
      </c>
      <c r="D27" s="157" t="str">
        <f>Lookup_Admin!H13</f>
        <v>TBC</v>
      </c>
      <c r="E27" s="234" t="str">
        <f>Lookup_Admin!G13</f>
        <v>Checks can be made with the relevant water company to determine if there have been higher than average numbers of complaints in the local area in the last 12 months, and if so whether the cause has been identified and remediated.</v>
      </c>
      <c r="F27" s="235"/>
    </row>
    <row r="28" spans="1:6" ht="30" x14ac:dyDescent="0.25">
      <c r="A28" s="28" t="str">
        <f>Lookup_Admin!A14</f>
        <v>E5</v>
      </c>
      <c r="B28" s="156" t="str">
        <f>Lookup_Admin!F14</f>
        <v>Have any chemical parameters exceeded the standard in the previous 12 months in the mains supply?</v>
      </c>
      <c r="C28" s="154" t="str">
        <f>CONCATENATE(Lookup_Admin!H14," - ",Lookup_Admin!I14)</f>
        <v>TBC - No risk</v>
      </c>
      <c r="D28" s="157" t="str">
        <f>Lookup_Admin!H14</f>
        <v>TBC</v>
      </c>
      <c r="E28" s="234" t="str">
        <f>Lookup_Admin!G14</f>
        <v>Water companies are duty bound to comply with the Water Supply  (Water Quality) Regulations 2000 (as amended) and supply water that is wholesome, as defined by those regulations.  The Water Company is also duty bound to monitor its supplies to demonstrate to the DWI that it complies with the regulations.  The information/data provided by this monitoring is made available to the general public, usually via company websites.  This should be consulted to provide assurance that the supply has been consistently wholesome for 12 months prior to the risk assessment. The company may also have notices, undertakings or authorised departures on this supply specifying improvement works to achieve a wholesome supply.  Where these are in place, confirm what remedial action is required and when it will be delivered.</v>
      </c>
      <c r="F28" s="235"/>
    </row>
    <row r="29" spans="1:6" ht="30" x14ac:dyDescent="0.25">
      <c r="A29" s="28" t="str">
        <f>Lookup_Admin!A15</f>
        <v>E6</v>
      </c>
      <c r="B29" s="156" t="str">
        <f>Lookup_Admin!F15</f>
        <v>Are there backflow protection deficiencies at any upstream industrial or commercial premises?</v>
      </c>
      <c r="C29" s="154" t="str">
        <f>CONCATENATE(Lookup_Admin!H15," - ",Lookup_Admin!I15)</f>
        <v>TBC - No risk</v>
      </c>
      <c r="D29" s="157" t="str">
        <f>Lookup_Admin!H15</f>
        <v>TBC</v>
      </c>
      <c r="E29" s="234" t="str">
        <f>Lookup_Admin!G15</f>
        <v xml:space="preserve">Chemical or microbiological contamination from upstream industrial and/or certain types of commercial activities such as printers, manufacturing businesses, dry cleaners, abattoirs, etc. can occur where there is a lack of, or inadequate, protection against the back-siphonage of contaminated water where compliance with the Water Supply (Fittings) Regulations has not been met.  Check with the water company whether any current backflow protection deficiencies have been identified at any upstream commercial/industrial premises through their water fittings inspections programme.  </v>
      </c>
      <c r="F29" s="235"/>
    </row>
    <row r="30" spans="1:6" ht="30" x14ac:dyDescent="0.25">
      <c r="A30" s="28" t="str">
        <f>Lookup_Admin!A16</f>
        <v>E7</v>
      </c>
      <c r="B30" s="156">
        <f>Lookup_Admin!F16</f>
        <v>0</v>
      </c>
      <c r="C30" s="154" t="str">
        <f>CONCATENATE(Lookup_Admin!H16," - ",Lookup_Admin!I16)</f>
        <v>TBC - No risk</v>
      </c>
      <c r="D30" s="157" t="str">
        <f>Lookup_Admin!H16</f>
        <v>TBC</v>
      </c>
      <c r="E30" s="234" t="str">
        <f>Lookup_Admin!G16</f>
        <v>No Guidance available</v>
      </c>
      <c r="F30" s="235"/>
    </row>
    <row r="31" spans="1:6" ht="30" x14ac:dyDescent="0.25">
      <c r="A31" s="28" t="str">
        <f>Lookup_Admin!A17</f>
        <v>E8</v>
      </c>
      <c r="B31" s="156">
        <f>Lookup_Admin!F17</f>
        <v>0</v>
      </c>
      <c r="C31" s="154" t="str">
        <f>CONCATENATE(Lookup_Admin!H17," - ",Lookup_Admin!I17)</f>
        <v>TBC - No risk</v>
      </c>
      <c r="D31" s="157" t="str">
        <f>Lookup_Admin!H17</f>
        <v>TBC</v>
      </c>
      <c r="E31" s="234" t="str">
        <f>Lookup_Admin!G17</f>
        <v>No Guidance available</v>
      </c>
      <c r="F31" s="235"/>
    </row>
    <row r="32" spans="1:6" ht="30" x14ac:dyDescent="0.25">
      <c r="A32" s="28" t="str">
        <f>Lookup_Admin!A18</f>
        <v>E9</v>
      </c>
      <c r="B32" s="156">
        <f>Lookup_Admin!F18</f>
        <v>0</v>
      </c>
      <c r="C32" s="154" t="str">
        <f>CONCATENATE(Lookup_Admin!H18," - ",Lookup_Admin!I18)</f>
        <v>TBC - No risk</v>
      </c>
      <c r="D32" s="157" t="str">
        <f>Lookup_Admin!H18</f>
        <v>TBC</v>
      </c>
      <c r="E32" s="234" t="str">
        <f>Lookup_Admin!G18</f>
        <v>No Guidance available</v>
      </c>
      <c r="F32" s="235"/>
    </row>
    <row r="33" spans="1:6" ht="15" customHeight="1" x14ac:dyDescent="0.25">
      <c r="A33" s="234" t="str">
        <f>Lookup_Admin!A19</f>
        <v>Section V - DISTRIBUTION: Distribution Network</v>
      </c>
      <c r="B33" s="239"/>
      <c r="C33" s="239"/>
      <c r="D33" s="239"/>
      <c r="E33" s="239"/>
      <c r="F33" s="235"/>
    </row>
    <row r="34" spans="1:6" ht="30" x14ac:dyDescent="0.25">
      <c r="A34" s="28" t="str">
        <f>Lookup_Admin!A20</f>
        <v>V1</v>
      </c>
      <c r="B34" s="156" t="str">
        <f>Lookup_Admin!F20</f>
        <v>After treatment is the water fully compliant with quality standards?</v>
      </c>
      <c r="C34" s="154" t="str">
        <f>CONCATENATE(Lookup_Admin!H20," - ",Lookup_Admin!I20)</f>
        <v>TBC - No risk</v>
      </c>
      <c r="D34" s="157" t="str">
        <f>Lookup_Admin!H20</f>
        <v>TBC</v>
      </c>
      <c r="E34" s="234" t="str">
        <f>Lookup_Admin!G20</f>
        <v>For a PDS this question is only relevant if additional treatment takes place after the point of entry from the public supply. For all other private supplies this can be determined by the examination of sample results, either taken during the risk assessment, during previous risk assessments or through other monitoring arrangements, e.g. EA ground water monitoring surveys, on-site tests. If results indicate that the water is not compliant with quality standards, the control measure(s) must be appropriate to the cause, as indicated by the results, and may require revision of the treatment.</v>
      </c>
      <c r="F34" s="235"/>
    </row>
    <row r="35" spans="1:6" ht="30" x14ac:dyDescent="0.25">
      <c r="A35" s="28" t="str">
        <f>Lookup_Admin!A21</f>
        <v>V2</v>
      </c>
      <c r="B35" s="156" t="str">
        <f>Lookup_Admin!F21</f>
        <v>Are there latrines, septic tanks, waste pipes, animal enclosures or cess pits present in the vicinity of the distribution system?</v>
      </c>
      <c r="C35" s="154" t="str">
        <f>CONCATENATE(Lookup_Admin!H21," - ",Lookup_Admin!I21)</f>
        <v>TBC - No risk</v>
      </c>
      <c r="D35" s="157" t="str">
        <f>Lookup_Admin!H21</f>
        <v>TBC</v>
      </c>
      <c r="E35" s="234" t="str">
        <f>Lookup_Admin!G21</f>
        <v>If unsewered human or animal sanitation is present within 50m of the distribution system then there is potential for raw human sewage to contaminate the distribution network if there are any defects. Consider any available information on the positioning of septic tanks as well as their condition (maintenance), as well as any available information on the soakaway location in relation to the distribution network. Similarly if there are pit latrines in use, e.g. at a campsite or areas where chemical toilets are discharged, confirm the location of the disposal point or latrine in relation to any clean water pipes.</v>
      </c>
      <c r="F35" s="235"/>
    </row>
    <row r="36" spans="1:6" ht="30" x14ac:dyDescent="0.25">
      <c r="A36" s="28" t="str">
        <f>Lookup_Admin!A22</f>
        <v>V3</v>
      </c>
      <c r="B36" s="156" t="str">
        <f>Lookup_Admin!F22</f>
        <v>Is there evidence of disinfection by-products in the network (e.g. taste problems due to THM's)?</v>
      </c>
      <c r="C36" s="154" t="str">
        <f>CONCATENATE(Lookup_Admin!H22," - ",Lookup_Admin!I22)</f>
        <v>TBC - No risk</v>
      </c>
      <c r="D36" s="157" t="str">
        <f>Lookup_Admin!H22</f>
        <v>TBC</v>
      </c>
      <c r="E36" s="234" t="str">
        <f>Lookup_Admin!G22</f>
        <v xml:space="preserve">There are many different disinfection by-products but the most commonly analysed-for one is Trihalomethanes (THMs) which is usually identified through sample results. In certain circumstances they may cause taste/odour complaints.  This will only be applicable in a Private Distribution system if there is additional treatment after the point of supply and where chloramination or chlorination is present, and such an arrangement should be checked. The presence of THMs is linked to high levels of organic matter in the raw water and/or poor dosing controls during treatment. </v>
      </c>
      <c r="F36" s="235"/>
    </row>
    <row r="37" spans="1:6" ht="30" x14ac:dyDescent="0.25">
      <c r="A37" s="28" t="str">
        <f>Lookup_Admin!A23</f>
        <v>V4</v>
      </c>
      <c r="B37" s="156" t="str">
        <f>Lookup_Admin!F23</f>
        <v>If chlorine disinfection is practiced is there a disinfectant residual in the distribution network?</v>
      </c>
      <c r="C37" s="154" t="str">
        <f>CONCATENATE(Lookup_Admin!H23," - ",Lookup_Admin!I23)</f>
        <v>TBC - No risk</v>
      </c>
      <c r="D37" s="157" t="str">
        <f>Lookup_Admin!H23</f>
        <v>TBC</v>
      </c>
      <c r="E37" s="234" t="str">
        <f>Lookup_Admin!G23</f>
        <v>If chlorine disinfection is practised, determine chlorine residuals through on-site tests. For a private distribution system there may be a residual disinfectant in the network.  Answer 'yes' to this question if at least 0.2mg/l is present.</v>
      </c>
      <c r="F37" s="235"/>
    </row>
    <row r="38" spans="1:6" ht="30" x14ac:dyDescent="0.25">
      <c r="A38" s="28" t="str">
        <f>Lookup_Admin!A24</f>
        <v>V5</v>
      </c>
      <c r="B38" s="156" t="str">
        <f>Lookup_Admin!F24</f>
        <v>Is there a suitable written procedure for mains repair and maintenance?</v>
      </c>
      <c r="C38" s="154" t="str">
        <f>CONCATENATE(Lookup_Admin!H24," - ",Lookup_Admin!I24)</f>
        <v>TBC - No risk</v>
      </c>
      <c r="D38" s="157" t="str">
        <f>Lookup_Admin!H24</f>
        <v>TBC</v>
      </c>
      <c r="E38" s="234" t="str">
        <f>Lookup_Admin!G24</f>
        <v>Relates to the existence of a procedure and how well it ensures protection against contamination i.e. hygienic operations (repairs being carried in a clean environment, fittings disinfected before use, etc.). If no, the likelihood score relates to the frequency of mains repair or other maintenance.</v>
      </c>
      <c r="F38" s="235"/>
    </row>
    <row r="39" spans="1:6" ht="30" x14ac:dyDescent="0.25">
      <c r="A39" s="28" t="str">
        <f>Lookup_Admin!A25</f>
        <v>V6</v>
      </c>
      <c r="B39" s="156" t="str">
        <f>Lookup_Admin!F25</f>
        <v>Is there history of any fractures or faults in the distribution system which could allow ingress of contamination?</v>
      </c>
      <c r="C39" s="154" t="str">
        <f>CONCATENATE(Lookup_Admin!H25," - ",Lookup_Admin!I25)</f>
        <v>TBC - No risk</v>
      </c>
      <c r="D39" s="157" t="str">
        <f>Lookup_Admin!H25</f>
        <v>TBC</v>
      </c>
      <c r="E39" s="234" t="str">
        <f>Lookup_Admin!G25</f>
        <v>A history of fractures or faults (burst pipes, loss of supplies) could indicate that the pipework is in an unsatisfactory condition or is vulnerable to damage.  In a pumped supply this may indicate a lack of pressure control resulting in leaking pipes.  Other indicators of existing leaks may be lower than expected chlorine residuals (on a chlorinated supply), high plate counts or other microbial indicators although these may be absent as under normal (pressurised) conditions ingress will not occur.</v>
      </c>
      <c r="F39" s="235"/>
    </row>
    <row r="40" spans="1:6" ht="75" x14ac:dyDescent="0.25">
      <c r="A40" s="28" t="str">
        <f>Lookup_Admin!A26</f>
        <v>V7</v>
      </c>
      <c r="B40" s="156" t="str">
        <f>Lookup_Admin!F26</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C40" s="154" t="str">
        <f>CONCATENATE(Lookup_Admin!H26," - ",Lookup_Admin!I26)</f>
        <v>TBC - No risk</v>
      </c>
      <c r="D40" s="157" t="str">
        <f>Lookup_Admin!H26</f>
        <v>TBC</v>
      </c>
      <c r="E40" s="234" t="str">
        <f>Lookup_Admin!G26</f>
        <v>Contamination can also enter the distribution network via back-flow.  This comprises back pressure (pushed) or back-siphonage (sucked). Where pressure differentials occur without suitable back-flow or air gap protection then contamination may enter the network through cross connections; leaking joints, broken pipes etc. Back-flow and other suitable fittings (including air gap protection) should be installed on animal watering troughs, standpipes, hoses, commercial premises, for example. If the drinking water is originally from a public supply (i.e. to a PDS or temporary event) the relevant water company or licensee will have responsibility for the enforcement of the Water Fitting Regulations 1999 and should be consulted if any cross connections, back-siphonage and back-flow hazards are identified.</v>
      </c>
      <c r="F40" s="235"/>
    </row>
    <row r="41" spans="1:6" ht="30" x14ac:dyDescent="0.25">
      <c r="A41" s="28" t="str">
        <f>Lookup_Admin!A27</f>
        <v>V8</v>
      </c>
      <c r="B41" s="156" t="str">
        <f>Lookup_Admin!F27</f>
        <v xml:space="preserve">Is there evidence any pipes are coal tar lined? </v>
      </c>
      <c r="C41" s="154" t="str">
        <f>CONCATENATE(Lookup_Admin!H27," - ",Lookup_Admin!I27)</f>
        <v>TBC - No risk</v>
      </c>
      <c r="D41" s="157" t="str">
        <f>Lookup_Admin!H27</f>
        <v>TBC</v>
      </c>
      <c r="E41" s="234" t="str">
        <f>Lookup_Admin!G27</f>
        <v>Coal tar was used pre-1970 to line iron mains.  Coal-tar linings can be discounted in plastic, cement mains or asbestos mains.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Determine whether any records exist of the presence of coal tar lined mains.  If there is any positive evidence of the presence of coal-tar linings, the person in control can confirm any existing control measures and any planned long term remediation. In the absence of any positive evidence, score the likelihood as 1.</v>
      </c>
      <c r="F41" s="235"/>
    </row>
    <row r="42" spans="1:6" ht="30" x14ac:dyDescent="0.25">
      <c r="A42" s="28" t="str">
        <f>Lookup_Admin!A28</f>
        <v>V9</v>
      </c>
      <c r="B42" s="156" t="str">
        <f>Lookup_Admin!F28</f>
        <v>Do any third parties have access to hydrants or other points in the distribution system?</v>
      </c>
      <c r="C42" s="154" t="str">
        <f>CONCATENATE(Lookup_Admin!H28," - ",Lookup_Admin!I28)</f>
        <v>TBC - No risk</v>
      </c>
      <c r="D42" s="157" t="str">
        <f>Lookup_Admin!H28</f>
        <v>TBC</v>
      </c>
      <c r="E42" s="234" t="str">
        <f>Lookup_Admin!G28</f>
        <v>Third parties (contractors, builders, tenant farmers etc.) should only have access to hydrants via a procedure of authorised permission to operate them.  This should only be granted where risk to disturbing deposits has been assessed as low.  Where no such system is in place, an appropriate procedure must be implemented which should include control of their use.</v>
      </c>
      <c r="F42" s="235"/>
    </row>
    <row r="43" spans="1:6" ht="45" x14ac:dyDescent="0.25">
      <c r="A43" s="28" t="str">
        <f>Lookup_Admin!A29</f>
        <v>V10</v>
      </c>
      <c r="B43" s="156" t="str">
        <f>Lookup_Admin!F29</f>
        <v>Is there potential contamination of plastic pipes through designated contaminated land, oil from generators/household fuel tanks/fuel stores or solvent spillage?</v>
      </c>
      <c r="C43" s="154" t="str">
        <f>CONCATENATE(Lookup_Admin!H29," - ",Lookup_Admin!I29)</f>
        <v>TBC - No risk</v>
      </c>
      <c r="D43" s="157" t="str">
        <f>Lookup_Admin!H29</f>
        <v>TBC</v>
      </c>
      <c r="E43" s="234" t="str">
        <f>Lookup_Admin!G29</f>
        <v xml:space="preserve">This relates to not only the presence of these types of pipes, but also the possibility that they could be exposed to contamination and migration of the volatiles through the plastic pipes into the water.  </v>
      </c>
      <c r="F43" s="235"/>
    </row>
    <row r="44" spans="1:6" ht="45" x14ac:dyDescent="0.25">
      <c r="A44" s="28" t="str">
        <f>Lookup_Admin!A30</f>
        <v>V11</v>
      </c>
      <c r="B44" s="156" t="str">
        <f>Lookup_Admin!F30</f>
        <v xml:space="preserve">Are there any pipes exposed and at risk of damage by any means e.g. vermin, vehicle, UV/sunlight damage, overheating or freezing? </v>
      </c>
      <c r="C44" s="154" t="str">
        <f>CONCATENATE(Lookup_Admin!H30," - ",Lookup_Admin!I30)</f>
        <v>TBC - No risk</v>
      </c>
      <c r="D44" s="157" t="str">
        <f>Lookup_Admin!H30</f>
        <v>TBC</v>
      </c>
      <c r="E44" s="234" t="str">
        <f>Lookup_Admin!G30</f>
        <v xml:space="preserve">Pipes that are laid overground or in shallow trenches may be at risk to damage by gnawing rodents, or accidental damage by other wildlife or livestock or any other means, including those caused by motorised vehicles or machinery.  Consider this risk in terms of the pipe material, their position, location, exposure to vermin and other animals, use of surroundings. Freezing or overheating may also occur - regular temperature checks should be undertaken (particularly during extremes of weather, and if overheating regular flushing of the water may help reduce the risk of algal growth, or lagging may help protect from freezing. </v>
      </c>
      <c r="F44" s="235"/>
    </row>
    <row r="45" spans="1:6" ht="45" x14ac:dyDescent="0.25">
      <c r="A45" s="28" t="str">
        <f>Lookup_Admin!A31</f>
        <v>V12</v>
      </c>
      <c r="B45" s="156" t="str">
        <f>Lookup_Admin!F31</f>
        <v>If there are valves in the network which are normally closed, are there measures in place to control when and how they are operated?</v>
      </c>
      <c r="C45" s="154" t="str">
        <f>CONCATENATE(Lookup_Admin!H31," - ",Lookup_Admin!I31)</f>
        <v>TBC - No risk</v>
      </c>
      <c r="D45" s="157" t="str">
        <f>Lookup_Admin!H31</f>
        <v>TBC</v>
      </c>
      <c r="E45" s="234" t="str">
        <f>Lookup_Admin!G31</f>
        <v xml:space="preserve">Closed valves require periodic operation to prevent them seizing.  However, deposits do collect behind them over time and can cause discolouration and turbidity.   Therefore such operations must be controlled by an approval procedure, to ensure valve operations are first risk accessed and only carried out by competent persons following an appropriate procedure. </v>
      </c>
      <c r="F45" s="235"/>
    </row>
    <row r="46" spans="1:6" ht="30" x14ac:dyDescent="0.25">
      <c r="A46" s="28" t="str">
        <f>Lookup_Admin!A32</f>
        <v>V13</v>
      </c>
      <c r="B46" s="156" t="str">
        <f>Lookup_Admin!F32</f>
        <v>Are there sections of pipework containing stagnant water?</v>
      </c>
      <c r="C46" s="154" t="str">
        <f>CONCATENATE(Lookup_Admin!H32," - ",Lookup_Admin!I32)</f>
        <v>TBC - No risk</v>
      </c>
      <c r="D46" s="157" t="str">
        <f>Lookup_Admin!H32</f>
        <v>TBC</v>
      </c>
      <c r="E46" s="234" t="str">
        <f>Lookup_Admin!G32</f>
        <v>Characterised by either sections of mains of a relatively large diameter in relation to the demand off it e.g. a 3" main with a trough at the end which is only occasionally used is likely to contain stagnant water; or legs of main with no connections off it therefore no turnover of water or where  a low discharge point (i.e. single standpipe).  'Dead legs' of main may be present (no connections off it) which are valved out of the distribution system, which pose a hazard if there are insufficient measures to prevent the valve being operated.</v>
      </c>
      <c r="F46" s="235"/>
    </row>
    <row r="47" spans="1:6" ht="30" x14ac:dyDescent="0.25">
      <c r="A47" s="28" t="str">
        <f>Lookup_Admin!A33</f>
        <v>V14</v>
      </c>
      <c r="B47" s="156" t="str">
        <f>Lookup_Admin!F33</f>
        <v>Where there is copper pipework present, is it corroding?</v>
      </c>
      <c r="C47" s="154" t="str">
        <f>CONCATENATE(Lookup_Admin!H33," - ",Lookup_Admin!I33)</f>
        <v>TBC - No risk</v>
      </c>
      <c r="D47" s="157" t="str">
        <f>Lookup_Admin!H33</f>
        <v>TBC</v>
      </c>
      <c r="E47" s="234" t="str">
        <f>Lookup_Admin!G33</f>
        <v xml:space="preserve">Where copper pipes are used in the distribution system, these problems can be determined through on-site tests, or may manifest in taste complaints (metallic) or discolouration (blue/green) or laboratory tests. </v>
      </c>
      <c r="F47" s="235"/>
    </row>
    <row r="48" spans="1:6" ht="45" x14ac:dyDescent="0.25">
      <c r="A48" s="28" t="str">
        <f>Lookup_Admin!A34</f>
        <v>V15</v>
      </c>
      <c r="B48" s="156" t="str">
        <f>Lookup_Admin!F34</f>
        <v xml:space="preserve">Is there the potential for backflow from commercial premises, domestic premises, unauthorised connections, standpipes or unregulated supplies? </v>
      </c>
      <c r="C48" s="154" t="str">
        <f>CONCATENATE(Lookup_Admin!H34," - ",Lookup_Admin!I34)</f>
        <v>TBC - No risk</v>
      </c>
      <c r="D48" s="157" t="str">
        <f>Lookup_Admin!H34</f>
        <v>TBC</v>
      </c>
      <c r="E48" s="234" t="str">
        <f>Lookup_Admin!G34</f>
        <v xml:space="preserve">If the premises are within the private supply check whether backflow protection is in place.  If the supply is a PDS the appropriate Water Company can confirm whether any existing backflow deficiencies have been identifed upstream of the supply to the PDS. All PWS should follow this best practice with back flow devices being installed. </v>
      </c>
      <c r="F48" s="235"/>
    </row>
    <row r="49" spans="1:6" ht="30" x14ac:dyDescent="0.25">
      <c r="A49" s="28" t="str">
        <f>Lookup_Admin!A35</f>
        <v>V16</v>
      </c>
      <c r="B49" s="156" t="str">
        <f>Lookup_Admin!F35</f>
        <v>Are lead pipes present in the supply?</v>
      </c>
      <c r="C49" s="154" t="str">
        <f>CONCATENATE(Lookup_Admin!H35," - ",Lookup_Admin!I35)</f>
        <v>TBC - No risk</v>
      </c>
      <c r="D49" s="157" t="str">
        <f>Lookup_Admin!H35</f>
        <v>TBC</v>
      </c>
      <c r="E49" s="234" t="str">
        <f>Lookup_Admin!G35</f>
        <v>Lead pipes are usually only found in distribution systems laid before the 1970s. Unpainted lead pipes appear dull grey. They are also soft and if they are gently scraped you will see the shiny, silver-coloured metal beneath.  Dissolution of lead into the water supply occurs at a higher rate where the pH of the water is lower (more acidic).   If found short term measures include advising the consumers to run the tap before use, especially when the water has been standing in the pipes for longer periods of time (e.g. overnight), longer term measures include replacing the lead pipes. If parts of the distribution system are metallic, potentially laid pre-1970 but the person in control is now aware of their material, a first draw sample for lead may be appropriate to confirm.</v>
      </c>
      <c r="F49" s="235"/>
    </row>
    <row r="50" spans="1:6" ht="30" x14ac:dyDescent="0.25">
      <c r="A50" s="28" t="str">
        <f>Lookup_Admin!A36</f>
        <v>V17</v>
      </c>
      <c r="B50" s="156" t="str">
        <f>Lookup_Admin!F36</f>
        <v>Do all junctions in the supply network, particularly animal watering systems and standpipes, have backflow protection?</v>
      </c>
      <c r="C50" s="154" t="str">
        <f>CONCATENATE(Lookup_Admin!H36," - ",Lookup_Admin!I36)</f>
        <v>TBC - No risk</v>
      </c>
      <c r="D50" s="157" t="str">
        <f>Lookup_Admin!H36</f>
        <v>TBC</v>
      </c>
      <c r="E50" s="234" t="str">
        <f>Lookup_Admin!G36</f>
        <v xml:space="preserve">If there are provisions made to provide water to animal watering troughs or other connections where back-siphonage may occur, e.g. from a hosepipe permanently connected, there is potential for the contents of the trough or container to be back-siphoned into the distribution pipe and for the contents of the trough or container to enter the supply. The contents of a cattle watering trough or a barrel into which the end of a hose is submerged presents a hazard if it enters the supply system. It is essential that where connections are made on the system prior to the first taps to be used for domestic (potable) consumption appropriate back-siphonage prevention devices are fitted. </v>
      </c>
      <c r="F50" s="235"/>
    </row>
    <row r="51" spans="1:6" ht="45" x14ac:dyDescent="0.25">
      <c r="A51" s="28" t="str">
        <f>Lookup_Admin!A37</f>
        <v>V18</v>
      </c>
      <c r="B51" s="156" t="str">
        <f>Lookup_Admin!F37</f>
        <v>Are there any known or potential cross-connections (between different sources, greywater systems, sewage pipes or other waste pipes)?</v>
      </c>
      <c r="C51" s="154" t="str">
        <f>CONCATENATE(Lookup_Admin!H37," - ",Lookup_Admin!I37)</f>
        <v>TBC - No risk</v>
      </c>
      <c r="D51" s="157" t="str">
        <f>Lookup_Admin!H37</f>
        <v>TBC</v>
      </c>
      <c r="E51" s="234" t="str">
        <f>Lookup_Admin!G37</f>
        <v xml:space="preserve">There should be a clear site plan or schematic with the location (and direction of flow) of the drinking water, greywater or sewage pipes. There should be clear labelling and pipe specification for the different systems - full details in BS 8515 and WRAS guidance Note 9 - 02 -05. Main water connections to any private water supply must be protected from cross-connection and backflow protection is required on the mains supply.  Contact the local water company if this is absent or there are any possible contraventions of the Water Fittings Regulations. </v>
      </c>
      <c r="F51" s="235"/>
    </row>
    <row r="52" spans="1:6" ht="45" x14ac:dyDescent="0.25">
      <c r="A52" s="28" t="str">
        <f>Lookup_Admin!A38</f>
        <v>V19</v>
      </c>
      <c r="B52" s="156" t="str">
        <f>Lookup_Admin!F38</f>
        <v>Have there been complaints or reports of water quality problems (e.g. taste, odours or reports of any aquatic animals (freshwater shrimp, louse or worms)?</v>
      </c>
      <c r="C52" s="154" t="str">
        <f>CONCATENATE(Lookup_Admin!H38," - ",Lookup_Admin!I38)</f>
        <v>TBC - No risk</v>
      </c>
      <c r="D52" s="157" t="str">
        <f>Lookup_Admin!H38</f>
        <v>TBC</v>
      </c>
      <c r="E52" s="234" t="str">
        <f>Lookup_Admin!G38</f>
        <v>Ask the operator if there have been any complaints about the water being supplied or have known taste, odour or aquatic animal issues. In England and Wales 50% of drinking water is derived from surface water, which contains small plants (algae) and animals.  When surface water is treated the majority of these plants and animals are removed.  However some animals and algae can pass through water filters and enter the distribution system.  During periods of low flow or stagnation in particular colonies of these animals can develop and therefore be present in the water drawn from the tap. Taste and odours issues may arise from certain algal products such as geosmin.</v>
      </c>
      <c r="F52" s="235"/>
    </row>
    <row r="53" spans="1:6" ht="30" x14ac:dyDescent="0.25">
      <c r="A53" s="28" t="str">
        <f>Lookup_Admin!A39</f>
        <v>V20</v>
      </c>
      <c r="B53" s="156">
        <f>Lookup_Admin!F39</f>
        <v>0</v>
      </c>
      <c r="C53" s="154" t="str">
        <f>CONCATENATE(Lookup_Admin!H39," - ",Lookup_Admin!I39)</f>
        <v>TBC - No risk</v>
      </c>
      <c r="D53" s="157" t="str">
        <f>Lookup_Admin!H39</f>
        <v>TBC</v>
      </c>
      <c r="E53" s="234" t="str">
        <f>Lookup_Admin!G39</f>
        <v>No Guidance available</v>
      </c>
      <c r="F53" s="235"/>
    </row>
    <row r="54" spans="1:6" ht="30" x14ac:dyDescent="0.25">
      <c r="A54" s="28" t="str">
        <f>Lookup_Admin!A40</f>
        <v>V21</v>
      </c>
      <c r="B54" s="156">
        <f>Lookup_Admin!F40</f>
        <v>0</v>
      </c>
      <c r="C54" s="154" t="str">
        <f>CONCATENATE(Lookup_Admin!H40," - ",Lookup_Admin!I40)</f>
        <v>TBC - No risk</v>
      </c>
      <c r="D54" s="157" t="str">
        <f>Lookup_Admin!H40</f>
        <v>TBC</v>
      </c>
      <c r="E54" s="234" t="str">
        <f>Lookup_Admin!G40</f>
        <v>No Guidance available</v>
      </c>
      <c r="F54" s="235"/>
    </row>
    <row r="55" spans="1:6" ht="30" x14ac:dyDescent="0.25">
      <c r="A55" s="28" t="str">
        <f>Lookup_Admin!A41</f>
        <v>V22</v>
      </c>
      <c r="B55" s="156">
        <f>Lookup_Admin!F41</f>
        <v>0</v>
      </c>
      <c r="C55" s="154" t="str">
        <f>CONCATENATE(Lookup_Admin!H41," - ",Lookup_Admin!I41)</f>
        <v>TBC - No risk</v>
      </c>
      <c r="D55" s="157" t="str">
        <f>Lookup_Admin!H41</f>
        <v>TBC</v>
      </c>
      <c r="E55" s="234" t="str">
        <f>Lookup_Admin!G41</f>
        <v>No Guidance available</v>
      </c>
      <c r="F55" s="235"/>
    </row>
    <row r="56" spans="1:6" ht="15" customHeight="1" x14ac:dyDescent="0.25">
      <c r="A56" s="234" t="str">
        <f>Lookup_Admin!A42</f>
        <v>Section W - DISTRIBUTION: Storage of treated water in the distribution network (including private distribution systems)</v>
      </c>
      <c r="B56" s="239"/>
      <c r="C56" s="239"/>
      <c r="D56" s="239"/>
      <c r="E56" s="239"/>
      <c r="F56" s="235"/>
    </row>
    <row r="57" spans="1:6" ht="30" x14ac:dyDescent="0.25">
      <c r="A57" s="28" t="str">
        <f>Lookup_Admin!A43</f>
        <v>W1</v>
      </c>
      <c r="B57" s="156" t="str">
        <f>Lookup_Admin!F43</f>
        <v>Are all treated water reservoirs covered appropriately e.g. No risk of ingress and/or constructed of suitable material?</v>
      </c>
      <c r="C57" s="154" t="str">
        <f>CONCATENATE(Lookup_Admin!H43," - ",Lookup_Admin!I43)</f>
        <v>TBC - No risk</v>
      </c>
      <c r="D57" s="157" t="str">
        <f>Lookup_Admin!H43</f>
        <v>TBC</v>
      </c>
      <c r="E57" s="234" t="str">
        <f>Lookup_Admin!G43</f>
        <v>The level of protection for all tanks or similar structures should be equivalent to that recommended for the source itself as the potential for contamination to enter the system via such structures is just as high as for the source itself.</v>
      </c>
      <c r="F57" s="235"/>
    </row>
    <row r="58" spans="1:6" ht="30" x14ac:dyDescent="0.25">
      <c r="A58" s="28" t="str">
        <f>Lookup_Admin!A44</f>
        <v>W2</v>
      </c>
      <c r="B58" s="156" t="str">
        <f>Lookup_Admin!F44</f>
        <v>Are all treated water reservoirs of sufficient structural integrity to prevent ingress of contamination, including covers?</v>
      </c>
      <c r="C58" s="154" t="str">
        <f>CONCATENATE(Lookup_Admin!H44," - ",Lookup_Admin!I44)</f>
        <v>TBC - No risk</v>
      </c>
      <c r="D58" s="157" t="str">
        <f>Lookup_Admin!H44</f>
        <v>TBC</v>
      </c>
      <c r="E58" s="234" t="str">
        <f>Lookup_Admin!G44</f>
        <v>Structural cracks and other defects in the roof and sides of the reservoir/tank provide a route of  contamination, notably microbiological, via water ingress/rain.   The reservoir/tank should be in a good general state of repair. Inspect its condition, looking for points of ingress and weakness, paying particular attention to the roof condition, and areas of notable deterioration or decay, which pose a future risk should the structure come under stress. Where possible carry out internal inspections to determine any points of ingress or potential points of ingress.  Flooding the roof during inspections will highlight areas requiring remediation.  Any reports from contracted inspections should be consulted to assist with the assessment.</v>
      </c>
      <c r="F58" s="235"/>
    </row>
    <row r="59" spans="1:6" ht="30" x14ac:dyDescent="0.25">
      <c r="A59" s="28" t="str">
        <f>Lookup_Admin!A45</f>
        <v>W3</v>
      </c>
      <c r="B59" s="156" t="str">
        <f>Lookup_Admin!F45</f>
        <v>Is the integrity of the reservoir suitably robust against damage by weather or animals?</v>
      </c>
      <c r="C59" s="154" t="str">
        <f>CONCATENATE(Lookup_Admin!H45," - ",Lookup_Admin!I45)</f>
        <v>TBC - No risk</v>
      </c>
      <c r="D59" s="157" t="str">
        <f>Lookup_Admin!H45</f>
        <v>TBC</v>
      </c>
      <c r="E59" s="234" t="str">
        <f>Lookup_Admin!G45</f>
        <v>The over all structure of the reservoir should be fit for purpose at all times to ensure any risk to its integrity is not compromised.  Consider its position and robustness (including the material it is made of) in terms of its exposure to adverse weather in a worse case scenario and livestock within its vicinity.</v>
      </c>
      <c r="F59" s="235"/>
    </row>
    <row r="60" spans="1:6" ht="30" x14ac:dyDescent="0.25">
      <c r="A60" s="28" t="str">
        <f>Lookup_Admin!A46</f>
        <v>W4</v>
      </c>
      <c r="B60" s="156" t="str">
        <f>Lookup_Admin!F46</f>
        <v>Are there any waste water pipes, or waste water storage tanks adjacent to the tanks/reservoirs?</v>
      </c>
      <c r="C60" s="154" t="str">
        <f>CONCATENATE(Lookup_Admin!H46," - ",Lookup_Admin!I46)</f>
        <v>TBC - No risk</v>
      </c>
      <c r="D60" s="157" t="str">
        <f>Lookup_Admin!H46</f>
        <v>TBC</v>
      </c>
      <c r="E60" s="234" t="str">
        <f>Lookup_Admin!G46</f>
        <v xml:space="preserve">Waste pipes may allow their contents to leach into the soil if damaged and enter the reservoir/tank where its integrity is compromised. Assess available information for example about previous defects, the age of the pipes and their location to determine the likelihood of the hazard presented. Consider whether the pipe(s) could be relocated to lower depth ( avoiding damage) moved to reduce the contamination risk. All contractor on site should be made aware of the location of waste pipes when working on the site.  </v>
      </c>
      <c r="F60" s="235"/>
    </row>
    <row r="61" spans="1:6" ht="30" x14ac:dyDescent="0.25">
      <c r="A61" s="28" t="str">
        <f>Lookup_Admin!A47</f>
        <v>W5</v>
      </c>
      <c r="B61" s="156" t="str">
        <f>Lookup_Admin!F47</f>
        <v>Are there any unprotected or inadequately protected access covers and/or vents?</v>
      </c>
      <c r="C61" s="154" t="str">
        <f>CONCATENATE(Lookup_Admin!H47," - ",Lookup_Admin!I47)</f>
        <v>TBC - No risk</v>
      </c>
      <c r="D61" s="157" t="str">
        <f>Lookup_Admin!H47</f>
        <v>TBC</v>
      </c>
      <c r="E61" s="234" t="str">
        <f>Lookup_Admin!G47</f>
        <v>Access covers and air vents present potential routes of ingress of water and other materials, which pose a risk of microbiological contamination and poor aesthetic quality. Vents should be checked to ensure adequate protective mesh is in place to prevent access of vermin and other wildlife, and ingress of general debris (leaves, insects, soil etc).  Entry/access covers should be of a robust material, watertight and in a state of good general repair.  There should be seals around the opening to the reservoir/tank that are in a sound state of repair (i.e. not in a state of decay, absent or do not provide an adequate seal against ingress).</v>
      </c>
      <c r="F61" s="235"/>
    </row>
    <row r="62" spans="1:6" ht="45" x14ac:dyDescent="0.25">
      <c r="A62" s="28" t="str">
        <f>Lookup_Admin!A48</f>
        <v>W6</v>
      </c>
      <c r="B62" s="156" t="str">
        <f>Lookup_Admin!F48</f>
        <v>Are any treated water reservoirs adequately protected against solar heat gain, vandalism (deliberate contamination of treated water and unauthorised access)?</v>
      </c>
      <c r="C62" s="154" t="str">
        <f>CONCATENATE(Lookup_Admin!H48," - ",Lookup_Admin!I48)</f>
        <v>TBC - No risk</v>
      </c>
      <c r="D62" s="157" t="str">
        <f>Lookup_Admin!H48</f>
        <v>TBC</v>
      </c>
      <c r="E62" s="234" t="str">
        <f>Lookup_Admin!G48</f>
        <v xml:space="preserve">Reservoirs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All tanks must be insulated against solar heat gain or freezing. </v>
      </c>
      <c r="F62" s="235"/>
    </row>
    <row r="63" spans="1:6" ht="30" x14ac:dyDescent="0.25">
      <c r="A63" s="28" t="str">
        <f>Lookup_Admin!A49</f>
        <v>W7</v>
      </c>
      <c r="B63" s="156" t="str">
        <f>Lookup_Admin!F49</f>
        <v>Is there a stock-proof fence around any inspection chambers?</v>
      </c>
      <c r="C63" s="154" t="str">
        <f>CONCATENATE(Lookup_Admin!H49," - ",Lookup_Admin!I49)</f>
        <v>TBC - No risk</v>
      </c>
      <c r="D63" s="157" t="str">
        <f>Lookup_Admin!H49</f>
        <v>TBC</v>
      </c>
      <c r="E63" s="234" t="str">
        <f>Lookup_Admin!G49</f>
        <v>Inspection chambers must be adequately protected by fences that are of appropriate height, material and robustness.</v>
      </c>
      <c r="F63" s="235"/>
    </row>
    <row r="64" spans="1:6" ht="30" x14ac:dyDescent="0.25">
      <c r="A64" s="28" t="str">
        <f>Lookup_Admin!A50</f>
        <v>W8</v>
      </c>
      <c r="B64" s="156" t="str">
        <f>Lookup_Admin!F50</f>
        <v>Are the reservoirs regularly maintained and cleaned with appropriate records?</v>
      </c>
      <c r="C64" s="154" t="str">
        <f>CONCATENATE(Lookup_Admin!H50," - ",Lookup_Admin!I50)</f>
        <v>TBC - No risk</v>
      </c>
      <c r="D64" s="157" t="str">
        <f>Lookup_Admin!H50</f>
        <v>TBC</v>
      </c>
      <c r="E64" s="234" t="str">
        <f>Lookup_Admin!G50</f>
        <v>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Annual cleaning is recommended for a surface water supply and frequency for other sources should be determined as appropriate, based on water quality history and the current risk assessment.  Note that this question is not applicable to temporary installations / events.</v>
      </c>
      <c r="F64" s="235"/>
    </row>
    <row r="65" spans="1:6" ht="30" x14ac:dyDescent="0.25">
      <c r="A65" s="28" t="str">
        <f>Lookup_Admin!A51</f>
        <v>W9</v>
      </c>
      <c r="B65" s="156" t="str">
        <f>Lookup_Admin!F51</f>
        <v>Is there a regular turn over of water, such that the capacity of the storage vessel matches demand?</v>
      </c>
      <c r="C65" s="154" t="str">
        <f>CONCATENATE(Lookup_Admin!H51," - ",Lookup_Admin!I51)</f>
        <v>TBC - No risk</v>
      </c>
      <c r="D65" s="157" t="str">
        <f>Lookup_Admin!H51</f>
        <v>TBC</v>
      </c>
      <c r="E65" s="234" t="str">
        <f>Lookup_Admin!G51</f>
        <v xml:space="preserve">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Ask the owner to what extent the water is used on a daily basis to determine whether the water turnover is adequate. </v>
      </c>
      <c r="F65" s="235"/>
    </row>
    <row r="66" spans="1:6" ht="30" x14ac:dyDescent="0.25">
      <c r="A66" s="28" t="str">
        <f>Lookup_Admin!A52</f>
        <v>W10</v>
      </c>
      <c r="B66" s="156">
        <f>Lookup_Admin!F52</f>
        <v>0</v>
      </c>
      <c r="C66" s="154" t="str">
        <f>CONCATENATE(Lookup_Admin!H52," - ",Lookup_Admin!I52)</f>
        <v>TBC - No risk</v>
      </c>
      <c r="D66" s="157" t="str">
        <f>Lookup_Admin!H52</f>
        <v>TBC</v>
      </c>
      <c r="E66" s="234" t="str">
        <f>Lookup_Admin!G52</f>
        <v>No Guidance available</v>
      </c>
      <c r="F66" s="235"/>
    </row>
    <row r="67" spans="1:6" ht="30" x14ac:dyDescent="0.25">
      <c r="A67" s="28" t="str">
        <f>Lookup_Admin!A53</f>
        <v>W11</v>
      </c>
      <c r="B67" s="156">
        <f>Lookup_Admin!F53</f>
        <v>0</v>
      </c>
      <c r="C67" s="154" t="str">
        <f>CONCATENATE(Lookup_Admin!H53," - ",Lookup_Admin!I53)</f>
        <v>TBC - No risk</v>
      </c>
      <c r="D67" s="157" t="str">
        <f>Lookup_Admin!H53</f>
        <v>TBC</v>
      </c>
      <c r="E67" s="234" t="str">
        <f>Lookup_Admin!G53</f>
        <v>No Guidance available</v>
      </c>
      <c r="F67" s="235"/>
    </row>
    <row r="68" spans="1:6" ht="30" x14ac:dyDescent="0.25">
      <c r="A68" s="28" t="str">
        <f>Lookup_Admin!A54</f>
        <v>W12</v>
      </c>
      <c r="B68" s="156">
        <f>Lookup_Admin!F54</f>
        <v>0</v>
      </c>
      <c r="C68" s="154" t="str">
        <f>CONCATENATE(Lookup_Admin!H54," - ",Lookup_Admin!I54)</f>
        <v>TBC - No risk</v>
      </c>
      <c r="D68" s="157" t="str">
        <f>Lookup_Admin!H54</f>
        <v>TBC</v>
      </c>
      <c r="E68" s="234" t="str">
        <f>Lookup_Admin!G54</f>
        <v>No Guidance available</v>
      </c>
      <c r="F68" s="235"/>
    </row>
    <row r="69" spans="1:6" ht="15" customHeight="1" x14ac:dyDescent="0.25">
      <c r="A69" s="234" t="str">
        <f>Lookup_Admin!A55</f>
        <v>Section X - Premises supplied (applicable to domestic dwelling or commercial premises)</v>
      </c>
      <c r="B69" s="239"/>
      <c r="C69" s="239"/>
      <c r="D69" s="239"/>
      <c r="E69" s="239"/>
      <c r="F69" s="235"/>
    </row>
    <row r="70" spans="1:6" ht="45" x14ac:dyDescent="0.25">
      <c r="A70" s="28" t="str">
        <f>Lookup_Admin!A56</f>
        <v>X1</v>
      </c>
      <c r="B70" s="156" t="str">
        <f>Lookup_Admin!F56</f>
        <v>Is the drinking water supply to any customer premises (kitchen tap) supplied via a loft tank? Note; there is no need to inspect loft tanks, just ask for evidence. If no, move on to question X4.</v>
      </c>
      <c r="C70" s="154" t="str">
        <f>CONCATENATE(Lookup_Admin!H56," - ",Lookup_Admin!I56)</f>
        <v>TBC - No risk</v>
      </c>
      <c r="D70" s="157" t="str">
        <f>Lookup_Admin!H56</f>
        <v>TBC</v>
      </c>
      <c r="E70" s="234" t="str">
        <f>Lookup_Admin!G56</f>
        <v xml:space="preserve">Many properties served by a private supply, particularly those on smaller supplies, will have a header tank within the property to provide sufficient water pressure for the household and also to act as a balancing tank to equalise the pressure differences experienced in the system when pumps are operating to bring water into the property. However, if the header tank is not properly constructed and protected then any material that may be present in the roof space, whether that be dust or mice or bat droppings, will have the potential to enter the tank and so contaminate the supply. If the property has a header tank which feeds the main domestic (potable) tap, usually the kitchen cold water tap, and that tank is not properly protected then the risk characterisation score should reflect the situation encountered and a “Yes” response entered, and a likelihood of 5. If the header tank is present and unprotected but does not feed the main domestic (potable) tap then the risk assessment can be moderated. If when asked the owner cannot provide the evidence to show the condition, protection and cleaning regime for the tank it must be assumed these factors are not satisfactory and there is a high likelihood of contamination. If this evidence is subsequently provided the score can be reassessed.    </v>
      </c>
      <c r="F70" s="235"/>
    </row>
    <row r="71" spans="1:6" ht="30" x14ac:dyDescent="0.25">
      <c r="A71" s="28" t="str">
        <f>Lookup_Admin!A57</f>
        <v>X2</v>
      </c>
      <c r="B71" s="156" t="str">
        <f>Lookup_Admin!F57</f>
        <v>If yes, do all loft tanks have a robust vermin proof cover?</v>
      </c>
      <c r="C71" s="154" t="str">
        <f>CONCATENATE(Lookup_Admin!H57," - ",Lookup_Admin!I57)</f>
        <v>TBC - No risk</v>
      </c>
      <c r="D71" s="157" t="str">
        <f>Lookup_Admin!H57</f>
        <v>TBC</v>
      </c>
      <c r="E71" s="234" t="str">
        <f>Lookup_Admin!G57</f>
        <v xml:space="preserve">The lid should be made of suitable material, exclude light and be tightly fitting and secure, so that birds, vermin and dust cannot get into the water.  </v>
      </c>
      <c r="F71" s="235"/>
    </row>
    <row r="72" spans="1:6" ht="30" x14ac:dyDescent="0.25">
      <c r="A72" s="28" t="str">
        <f>Lookup_Admin!A58</f>
        <v>X3</v>
      </c>
      <c r="B72" s="156" t="str">
        <f>Lookup_Admin!F58</f>
        <v>If yes, is there evidence the loft tanks are cleaned at least once per year?</v>
      </c>
      <c r="C72" s="154" t="str">
        <f>CONCATENATE(Lookup_Admin!H58," - ",Lookup_Admin!I58)</f>
        <v>TBC - No risk</v>
      </c>
      <c r="D72" s="157" t="str">
        <f>Lookup_Admin!H58</f>
        <v>TBC</v>
      </c>
      <c r="E72" s="234" t="str">
        <f>Lookup_Admin!G58</f>
        <v>Tanks should be inspected once per year and depending on the results, an appropriate cleaning regime put in place.  Inspections and cleaning should be recorded.  Where no records are currently kept, request the person in control to set them up.</v>
      </c>
      <c r="F72" s="235"/>
    </row>
    <row r="73" spans="1:6" ht="30" x14ac:dyDescent="0.25">
      <c r="A73" s="28" t="str">
        <f>Lookup_Admin!A59</f>
        <v>X4</v>
      </c>
      <c r="B73" s="156" t="str">
        <f>Lookup_Admin!F59</f>
        <v>Is there any lead pipe work within the properties?</v>
      </c>
      <c r="C73" s="154" t="str">
        <f>CONCATENATE(Lookup_Admin!H59," - ",Lookup_Admin!I59)</f>
        <v>TBC - No risk</v>
      </c>
      <c r="D73" s="157" t="str">
        <f>Lookup_Admin!H59</f>
        <v>TBC</v>
      </c>
      <c r="E73" s="234" t="str">
        <f>Lookup_Admin!G59</f>
        <v xml:space="preserve">High levels of lead in drinking waters are usually caused by the dissolution of lead (plumbosolvency) from lead pipe work, tank linings or use of leaded alloys in water fittings. Traces of lead may also be derived from lead solder and from PVC pipes containing lead-based stabilisers. If the pipe is dull-grey and is easy to scratch leaving shiny marks then it is likely to be lead. The UK drinking water quality regulations specify a standard for lead of 10 μg/l to be met by 2013. For small water supply systems the best approach is the replacement of lead-containing materials with non-leaded alternatives. However treatment methods are available to reduce plumbosolvency. Water that has been standing in lead pipes for long periods, for example overnight, should not be drunk. In these circumstances, the tap should be run for long enough to clear the pipes before taking water for drinking or cooking. </v>
      </c>
      <c r="F73" s="235"/>
    </row>
    <row r="74" spans="1:6" ht="30" x14ac:dyDescent="0.25">
      <c r="A74" s="28" t="str">
        <f>Lookup_Admin!A60</f>
        <v>X5</v>
      </c>
      <c r="B74" s="156" t="str">
        <f>Lookup_Admin!F60</f>
        <v>Is the water at the consumers tap clear, taste and odour-free?</v>
      </c>
      <c r="C74" s="154" t="str">
        <f>CONCATENATE(Lookup_Admin!H60," - ",Lookup_Admin!I60)</f>
        <v>TBC - No risk</v>
      </c>
      <c r="D74" s="157" t="str">
        <f>Lookup_Admin!H60</f>
        <v>TBC</v>
      </c>
      <c r="E74" s="234" t="str">
        <f>Lookup_Admin!G60</f>
        <v>Drinking water should be visually clear and free of exceptional odours at the time of the visit.  If on-site turbidity tests are carried out the results should be &lt;4NTU.</v>
      </c>
      <c r="F74" s="235"/>
    </row>
    <row r="75" spans="1:6" ht="30" x14ac:dyDescent="0.25">
      <c r="A75" s="28" t="str">
        <f>Lookup_Admin!A61</f>
        <v>X6</v>
      </c>
      <c r="B75" s="156" t="str">
        <f>Lookup_Admin!F61</f>
        <v>Is there adequate backflow protection for any rainwater harvesting systems in place at any of the properties?</v>
      </c>
      <c r="C75" s="154" t="str">
        <f>CONCATENATE(Lookup_Admin!H61," - ",Lookup_Admin!I61)</f>
        <v>TBC - No risk</v>
      </c>
      <c r="D75" s="157" t="str">
        <f>Lookup_Admin!H61</f>
        <v>TBC</v>
      </c>
      <c r="E75" s="234" t="str">
        <f>Lookup_Admin!G61</f>
        <v>In recent years, rainwater harvesting systems are becoming more prevalent and are often fitted to new build properties by design.  There are guidelines about their installation to ensure that there is no risk of contaminating other drinking water supplies to the property which the harvesting system is designed to augment (see BS 8515 - Rainwater harvesting systems Code of Practice ). Where a rainwater harvesting system is installed, the pipe work should be separate to the private supply (no cross-connections), should be clearly labelled, and there should be an air gap (or other suitable backflow protection) where the private drinking supply connects to any chamber which also has a rainwater supply.  Where the source to a property is originally public water supplies (i.e. a private distribution system) these requirements are covered by the Water Fittings Regulations 1999, which the local water undertaker has a duty to enforce. Otherwise for a private water supply if there is a rainwater harvesting system installed and the consumer is experiencing taste, odour, discolouration or other aspects of water quality with their drinking water then the Local Authority should ask for records of the system installation to determine that there is no risk of cross contamination.</v>
      </c>
      <c r="F75" s="235"/>
    </row>
    <row r="76" spans="1:6" ht="30" x14ac:dyDescent="0.25">
      <c r="A76" s="28" t="str">
        <f>Lookup_Admin!A62</f>
        <v>X7</v>
      </c>
      <c r="B76" s="156">
        <f>Lookup_Admin!F62</f>
        <v>0</v>
      </c>
      <c r="C76" s="154" t="str">
        <f>CONCATENATE(Lookup_Admin!H62," - ",Lookup_Admin!I62)</f>
        <v>TBC - No risk</v>
      </c>
      <c r="D76" s="157" t="str">
        <f>Lookup_Admin!H62</f>
        <v>TBC</v>
      </c>
      <c r="E76" s="234" t="str">
        <f>Lookup_Admin!G62</f>
        <v>No Guidance available</v>
      </c>
      <c r="F76" s="235"/>
    </row>
    <row r="77" spans="1:6" ht="30" x14ac:dyDescent="0.25">
      <c r="A77" s="28" t="str">
        <f>Lookup_Admin!A63</f>
        <v>X8</v>
      </c>
      <c r="B77" s="156">
        <f>Lookup_Admin!F63</f>
        <v>0</v>
      </c>
      <c r="C77" s="154" t="str">
        <f>CONCATENATE(Lookup_Admin!H63," - ",Lookup_Admin!I63)</f>
        <v>TBC - No risk</v>
      </c>
      <c r="D77" s="157" t="str">
        <f>Lookup_Admin!H63</f>
        <v>TBC</v>
      </c>
      <c r="E77" s="234" t="str">
        <f>Lookup_Admin!G63</f>
        <v>No Guidance available</v>
      </c>
      <c r="F77" s="235"/>
    </row>
    <row r="78" spans="1:6" ht="30" x14ac:dyDescent="0.25">
      <c r="A78" s="28" t="str">
        <f>Lookup_Admin!A64</f>
        <v>X9</v>
      </c>
      <c r="B78" s="156">
        <f>Lookup_Admin!F64</f>
        <v>0</v>
      </c>
      <c r="C78" s="154" t="str">
        <f>CONCATENATE(Lookup_Admin!H64," - ",Lookup_Admin!I64)</f>
        <v>TBC - No risk</v>
      </c>
      <c r="D78" s="157" t="str">
        <f>Lookup_Admin!H64</f>
        <v>TBC</v>
      </c>
      <c r="E78" s="234" t="str">
        <f>Lookup_Admin!G64</f>
        <v>No Guidance available</v>
      </c>
      <c r="F78" s="235"/>
    </row>
    <row r="79" spans="1:6" ht="15" customHeight="1" x14ac:dyDescent="0.25">
      <c r="A79" s="240" t="str">
        <f>Lookup_Admin!A65</f>
        <v>Section Y - Point of use devices ( i.e individual property treatment systems such as UV systems, filter, membrane, Reverse osmosis (RO) under the sink)</v>
      </c>
      <c r="B79" s="241"/>
      <c r="C79" s="241"/>
      <c r="D79" s="241"/>
      <c r="E79" s="241"/>
      <c r="F79" s="242"/>
    </row>
    <row r="80" spans="1:6" ht="30" x14ac:dyDescent="0.25">
      <c r="A80" s="28" t="str">
        <f>Lookup_Admin!A66</f>
        <v>Y1</v>
      </c>
      <c r="B80" s="156" t="str">
        <f>Lookup_Admin!F66</f>
        <v>Is the treatment system maintained to the manufacturer's instructions (filter changeover, cleaning)?</v>
      </c>
      <c r="C80" s="154" t="str">
        <f>CONCATENATE(Lookup_Admin!H66," - ",Lookup_Admin!I66)</f>
        <v>TBC - No risk</v>
      </c>
      <c r="D80" s="157" t="str">
        <f>Lookup_Admin!H66</f>
        <v>TBC</v>
      </c>
      <c r="E80" s="234" t="str">
        <f>Lookup_Admin!G66</f>
        <v xml:space="preserve">A point of use (POU) device is a property specific treatment device. The manufacturers of each treatment unit will specify the frequency and type of maintenance required.  Ask the owner for evidence that this is being adhered to.   </v>
      </c>
      <c r="F80" s="235"/>
    </row>
    <row r="81" spans="1:6" ht="30" x14ac:dyDescent="0.25">
      <c r="A81" s="28" t="str">
        <f>Lookup_Admin!A67</f>
        <v>Y2</v>
      </c>
      <c r="B81" s="156" t="str">
        <f>Lookup_Admin!F67</f>
        <v>Is the design of the individual treatment system appropriate for the nature of  the raw water quality?</v>
      </c>
      <c r="C81" s="154" t="str">
        <f>CONCATENATE(Lookup_Admin!H67," - ",Lookup_Admin!I67)</f>
        <v>TBC - No risk</v>
      </c>
      <c r="D81" s="157" t="str">
        <f>Lookup_Admin!H67</f>
        <v>TBC</v>
      </c>
      <c r="E81" s="234" t="str">
        <f>Lookup_Admin!G67</f>
        <v xml:space="preserve">The water quality at each premises will determine the required point of use treatment dependant on the contaminant that the unit should remove or inactivate. Ask for evidence that the unit(s) is designed for the property. </v>
      </c>
      <c r="F81" s="235"/>
    </row>
    <row r="82" spans="1:6" ht="30" x14ac:dyDescent="0.25">
      <c r="A82" s="28" t="str">
        <f>Lookup_Admin!A68</f>
        <v>Y3</v>
      </c>
      <c r="B82" s="156">
        <f>Lookup_Admin!F68</f>
        <v>0</v>
      </c>
      <c r="C82" s="154" t="str">
        <f>CONCATENATE(Lookup_Admin!H68," - ",Lookup_Admin!I68)</f>
        <v>TBC - No risk</v>
      </c>
      <c r="D82" s="157" t="str">
        <f>Lookup_Admin!H68</f>
        <v>TBC</v>
      </c>
      <c r="E82" s="234" t="str">
        <f>Lookup_Admin!G68</f>
        <v>No Guidance available</v>
      </c>
      <c r="F82" s="235"/>
    </row>
    <row r="83" spans="1:6" ht="30" x14ac:dyDescent="0.25">
      <c r="A83" s="28" t="str">
        <f>Lookup_Admin!A69</f>
        <v>Y4</v>
      </c>
      <c r="B83" s="156">
        <f>Lookup_Admin!F69</f>
        <v>0</v>
      </c>
      <c r="C83" s="154" t="str">
        <f>CONCATENATE(Lookup_Admin!H69," - ",Lookup_Admin!I69)</f>
        <v>TBC - No risk</v>
      </c>
      <c r="D83" s="157" t="str">
        <f>Lookup_Admin!H69</f>
        <v>TBC</v>
      </c>
      <c r="E83" s="234" t="str">
        <f>Lookup_Admin!G69</f>
        <v>No Guidance available</v>
      </c>
      <c r="F83" s="235"/>
    </row>
    <row r="84" spans="1:6" ht="30" x14ac:dyDescent="0.25">
      <c r="A84" s="28" t="str">
        <f>Lookup_Admin!A70</f>
        <v>Y5</v>
      </c>
      <c r="B84" s="156">
        <f>Lookup_Admin!F70</f>
        <v>0</v>
      </c>
      <c r="C84" s="154" t="str">
        <f>CONCATENATE(Lookup_Admin!H70," - ",Lookup_Admin!I70)</f>
        <v>TBC - No risk</v>
      </c>
      <c r="D84" s="157" t="str">
        <f>Lookup_Admin!H70</f>
        <v>TBC</v>
      </c>
      <c r="E84" s="234" t="str">
        <f>Lookup_Admin!G70</f>
        <v>No Guidance available</v>
      </c>
      <c r="F84" s="235"/>
    </row>
    <row r="85" spans="1:6" ht="15" customHeight="1" x14ac:dyDescent="0.25">
      <c r="A85" s="240" t="str">
        <f>Lookup_Admin!A71</f>
        <v>Section Z - MANAGEMENT &amp; CONTROL:   To determine the risk rating for this section, answer questions Z2 to Z27 to inform the answer to Z1.There should only one risk rating for this section in Z1.</v>
      </c>
      <c r="B85" s="241"/>
      <c r="C85" s="241"/>
      <c r="D85" s="241"/>
      <c r="E85" s="241"/>
      <c r="F85" s="242"/>
    </row>
    <row r="86" spans="1:6" ht="45" x14ac:dyDescent="0.25">
      <c r="A86" s="28" t="str">
        <f>Lookup_Admin!A72</f>
        <v>Z1</v>
      </c>
      <c r="B86" s="156" t="str">
        <f>Lookup_Admin!F72</f>
        <v>CONFIDENCE IN MANAGEMENT?    To determine the risk rating for this section, answer questions Z2 to Z27 to inform the answer to Z1.There should only one risk rating for this section in Z1.</v>
      </c>
      <c r="C86" s="154" t="str">
        <f>CONCATENATE(Lookup_Admin!H72," - ",Lookup_Admin!I72)</f>
        <v>TBC - No risk</v>
      </c>
      <c r="D86" s="157" t="str">
        <f>Lookup_Admin!H72</f>
        <v>TBC</v>
      </c>
      <c r="E86" s="234">
        <f>Lookup_Admin!G72</f>
        <v>0</v>
      </c>
      <c r="F86" s="235"/>
    </row>
    <row r="87" spans="1:6" ht="30" x14ac:dyDescent="0.25">
      <c r="A87" s="28" t="str">
        <f>Lookup_Admin!A73</f>
        <v>Z2</v>
      </c>
      <c r="B87" s="156" t="str">
        <f>Lookup_Admin!F73</f>
        <v>Are records kept of key checks e.g. Equipment maintenance, site inspections, on-site tests, etc</v>
      </c>
      <c r="C87" s="154"/>
      <c r="D87" s="157">
        <f>Lookup_Admin!H73</f>
        <v>0</v>
      </c>
      <c r="E87" s="234">
        <f>Lookup_Admin!G73</f>
        <v>0</v>
      </c>
      <c r="F87" s="235"/>
    </row>
    <row r="88" spans="1:6" ht="30" x14ac:dyDescent="0.25">
      <c r="A88" s="28" t="str">
        <f>Lookup_Admin!A74</f>
        <v>Z3</v>
      </c>
      <c r="B88" s="156" t="str">
        <f>Lookup_Admin!F74</f>
        <v>Are there written procedures for the operation and maintenance of equipment?</v>
      </c>
      <c r="C88" s="154"/>
      <c r="D88" s="157">
        <f>Lookup_Admin!H74</f>
        <v>0</v>
      </c>
      <c r="E88" s="234">
        <f>Lookup_Admin!G74</f>
        <v>0</v>
      </c>
      <c r="F88" s="235"/>
    </row>
    <row r="89" spans="1:6" ht="30" x14ac:dyDescent="0.25">
      <c r="A89" s="28" t="str">
        <f>Lookup_Admin!A75</f>
        <v>Z4</v>
      </c>
      <c r="B89" s="156" t="str">
        <f>Lookup_Admin!F75</f>
        <v>Are there procedures for responding to alarms, monitors, on-site tests?</v>
      </c>
      <c r="C89" s="154"/>
      <c r="D89" s="157">
        <f>Lookup_Admin!H75</f>
        <v>0</v>
      </c>
      <c r="E89" s="234">
        <f>Lookup_Admin!G75</f>
        <v>0</v>
      </c>
      <c r="F89" s="235"/>
    </row>
    <row r="90" spans="1:6" ht="30" x14ac:dyDescent="0.25">
      <c r="A90" s="28" t="str">
        <f>Lookup_Admin!A76</f>
        <v>Z5</v>
      </c>
      <c r="B90" s="156" t="str">
        <f>Lookup_Admin!F76</f>
        <v>Is there a written procedure for installations, pipe repairs and maintenance to protect against microbial contamination?</v>
      </c>
      <c r="C90" s="154"/>
      <c r="D90" s="157">
        <f>Lookup_Admin!H76</f>
        <v>0</v>
      </c>
      <c r="E90" s="234">
        <f>Lookup_Admin!G76</f>
        <v>0</v>
      </c>
      <c r="F90" s="235"/>
    </row>
    <row r="91" spans="1:6" ht="30" x14ac:dyDescent="0.25">
      <c r="A91" s="28" t="str">
        <f>Lookup_Admin!A77</f>
        <v>Z6</v>
      </c>
      <c r="B91" s="156" t="str">
        <f>Lookup_Admin!F77</f>
        <v>Do operators have adequate (even if informal) general hygiene awareness?</v>
      </c>
      <c r="C91" s="154"/>
      <c r="D91" s="157">
        <f>Lookup_Admin!H77</f>
        <v>0</v>
      </c>
      <c r="E91" s="234">
        <f>Lookup_Admin!G77</f>
        <v>0</v>
      </c>
      <c r="F91" s="235"/>
    </row>
    <row r="92" spans="1:6" ht="30" x14ac:dyDescent="0.25">
      <c r="A92" s="28" t="str">
        <f>Lookup_Admin!A78</f>
        <v>Z7</v>
      </c>
      <c r="B92" s="156" t="str">
        <f>Lookup_Admin!F78</f>
        <v>Is there a documented procedure for operation of valves including authorisation?</v>
      </c>
      <c r="C92" s="154"/>
      <c r="D92" s="157">
        <f>Lookup_Admin!H78</f>
        <v>0</v>
      </c>
      <c r="E92" s="234">
        <f>Lookup_Admin!G78</f>
        <v>0</v>
      </c>
      <c r="F92" s="235"/>
    </row>
    <row r="93" spans="1:6" ht="30" x14ac:dyDescent="0.25">
      <c r="A93" s="28" t="str">
        <f>Lookup_Admin!A79</f>
        <v>Z8</v>
      </c>
      <c r="B93" s="156" t="str">
        <f>Lookup_Admin!F79</f>
        <v>Are there any records of reservoir cleaning and maintenance (at least bi-annually) ?</v>
      </c>
      <c r="C93" s="154"/>
      <c r="D93" s="157">
        <f>Lookup_Admin!H79</f>
        <v>0</v>
      </c>
      <c r="E93" s="234">
        <f>Lookup_Admin!G79</f>
        <v>0</v>
      </c>
      <c r="F93" s="235"/>
    </row>
    <row r="94" spans="1:6" ht="30" x14ac:dyDescent="0.25">
      <c r="A94" s="28" t="str">
        <f>Lookup_Admin!A80</f>
        <v>Z9</v>
      </c>
      <c r="B94" s="156" t="str">
        <f>Lookup_Admin!F80</f>
        <v>Are the records checked to ensure the required maintenance and checks have been carried out satisfactorily?</v>
      </c>
      <c r="C94" s="154"/>
      <c r="D94" s="157">
        <f>Lookup_Admin!H80</f>
        <v>0</v>
      </c>
      <c r="E94" s="234">
        <f>Lookup_Admin!G80</f>
        <v>0</v>
      </c>
      <c r="F94" s="235"/>
    </row>
    <row r="95" spans="1:6" ht="30" x14ac:dyDescent="0.25">
      <c r="A95" s="28" t="str">
        <f>Lookup_Admin!A81</f>
        <v>Z10</v>
      </c>
      <c r="B95" s="156" t="str">
        <f>Lookup_Admin!F81</f>
        <v>Is there a stock control process for any chemicals used to ensure their continuous availability?</v>
      </c>
      <c r="C95" s="154"/>
      <c r="D95" s="157">
        <f>Lookup_Admin!H81</f>
        <v>0</v>
      </c>
      <c r="E95" s="234">
        <f>Lookup_Admin!G81</f>
        <v>0</v>
      </c>
      <c r="F95" s="235"/>
    </row>
    <row r="96" spans="1:6" ht="30" x14ac:dyDescent="0.25">
      <c r="A96" s="28" t="str">
        <f>Lookup_Admin!A82</f>
        <v>Z11</v>
      </c>
      <c r="B96" s="156" t="str">
        <f>Lookup_Admin!F82</f>
        <v>Is there a stock control process for any key spare parts/equipment?</v>
      </c>
      <c r="C96" s="154"/>
      <c r="D96" s="157">
        <f>Lookup_Admin!H82</f>
        <v>0</v>
      </c>
      <c r="E96" s="234">
        <f>Lookup_Admin!G82</f>
        <v>0</v>
      </c>
      <c r="F96" s="235"/>
    </row>
    <row r="97" spans="1:6" ht="30" x14ac:dyDescent="0.25">
      <c r="A97" s="28" t="str">
        <f>Lookup_Admin!A83</f>
        <v>Z12</v>
      </c>
      <c r="B97" s="156" t="str">
        <f>Lookup_Admin!F83</f>
        <v>Is there a documented contingency plan in the event of power failure, equipment failure?</v>
      </c>
      <c r="C97" s="154"/>
      <c r="D97" s="157">
        <f>Lookup_Admin!H83</f>
        <v>0</v>
      </c>
      <c r="E97" s="234">
        <f>Lookup_Admin!G83</f>
        <v>0</v>
      </c>
      <c r="F97" s="235"/>
    </row>
    <row r="98" spans="1:6" ht="30" x14ac:dyDescent="0.25">
      <c r="A98" s="28" t="str">
        <f>Lookup_Admin!A84</f>
        <v>Z13</v>
      </c>
      <c r="B98" s="156" t="str">
        <f>Lookup_Admin!F84</f>
        <v>Is the person nominated to manage the supply trained to run and maintain the supply?</v>
      </c>
      <c r="C98" s="154"/>
      <c r="D98" s="157">
        <f>Lookup_Admin!H84</f>
        <v>0</v>
      </c>
      <c r="E98" s="234">
        <f>Lookup_Admin!G84</f>
        <v>0</v>
      </c>
      <c r="F98" s="235"/>
    </row>
    <row r="99" spans="1:6" ht="30" x14ac:dyDescent="0.25">
      <c r="A99" s="28" t="str">
        <f>Lookup_Admin!A85</f>
        <v>Z14</v>
      </c>
      <c r="B99" s="156" t="str">
        <f>Lookup_Admin!F85</f>
        <v>Is there a nominated person to run the supply when the above person is unavailable?</v>
      </c>
      <c r="C99" s="154"/>
      <c r="D99" s="157">
        <f>Lookup_Admin!H85</f>
        <v>0</v>
      </c>
      <c r="E99" s="234">
        <f>Lookup_Admin!G85</f>
        <v>0</v>
      </c>
      <c r="F99" s="235"/>
    </row>
    <row r="100" spans="1:6" ht="30" x14ac:dyDescent="0.25">
      <c r="A100" s="28" t="str">
        <f>Lookup_Admin!A86</f>
        <v>Z15</v>
      </c>
      <c r="B100" s="156" t="str">
        <f>Lookup_Admin!F86</f>
        <v>Is there a documented system to report emergencies to management/owner of supply?</v>
      </c>
      <c r="C100" s="154"/>
      <c r="D100" s="157">
        <f>Lookup_Admin!H86</f>
        <v>0</v>
      </c>
      <c r="E100" s="234">
        <f>Lookup_Admin!G86</f>
        <v>0</v>
      </c>
      <c r="F100" s="235"/>
    </row>
    <row r="101" spans="1:6" ht="30" x14ac:dyDescent="0.25">
      <c r="A101" s="28" t="str">
        <f>Lookup_Admin!A87</f>
        <v>Z16</v>
      </c>
      <c r="B101" s="156" t="str">
        <f>Lookup_Admin!F87</f>
        <v>Are there calibration schedules in place for key dosing and monitoring equipment?</v>
      </c>
      <c r="C101" s="154"/>
      <c r="D101" s="157">
        <f>Lookup_Admin!H87</f>
        <v>0</v>
      </c>
      <c r="E101" s="234">
        <f>Lookup_Admin!G87</f>
        <v>0</v>
      </c>
      <c r="F101" s="235"/>
    </row>
    <row r="102" spans="1:6" ht="30" x14ac:dyDescent="0.25">
      <c r="A102" s="28" t="str">
        <f>Lookup_Admin!A88</f>
        <v>Z17</v>
      </c>
      <c r="B102" s="156" t="str">
        <f>Lookup_Admin!F88</f>
        <v>Is there a weekly site inspection to check for changes (e.g. Dead sheep, broken fence)?</v>
      </c>
      <c r="C102" s="154"/>
      <c r="D102" s="157">
        <f>Lookup_Admin!H88</f>
        <v>0</v>
      </c>
      <c r="E102" s="234">
        <f>Lookup_Admin!G88</f>
        <v>0</v>
      </c>
      <c r="F102" s="235"/>
    </row>
    <row r="103" spans="1:6" ht="30" x14ac:dyDescent="0.25">
      <c r="A103" s="28" t="str">
        <f>Lookup_Admin!A89</f>
        <v>Z18</v>
      </c>
      <c r="B103" s="156" t="str">
        <f>Lookup_Admin!F89</f>
        <v>Are there appropriate procedures for rectifying customer complaints?</v>
      </c>
      <c r="C103" s="154"/>
      <c r="D103" s="157">
        <f>Lookup_Admin!H89</f>
        <v>0</v>
      </c>
      <c r="E103" s="234">
        <f>Lookup_Admin!G89</f>
        <v>0</v>
      </c>
      <c r="F103" s="235"/>
    </row>
    <row r="104" spans="1:6" ht="30" x14ac:dyDescent="0.25">
      <c r="A104" s="28" t="str">
        <f>Lookup_Admin!A90</f>
        <v>Z19</v>
      </c>
      <c r="B104" s="156" t="str">
        <f>Lookup_Admin!F90</f>
        <v>Are there procedures and records in place to inform the LA of any changes to the risk assessment?</v>
      </c>
      <c r="C104" s="154"/>
      <c r="D104" s="157">
        <f>Lookup_Admin!H90</f>
        <v>0</v>
      </c>
      <c r="E104" s="234">
        <f>Lookup_Admin!G90</f>
        <v>0</v>
      </c>
      <c r="F104" s="235"/>
    </row>
    <row r="105" spans="1:6" ht="30" x14ac:dyDescent="0.25">
      <c r="A105" s="28" t="str">
        <f>Lookup_Admin!A91</f>
        <v>Z20</v>
      </c>
      <c r="B105" s="156" t="str">
        <f>Lookup_Admin!F91</f>
        <v>If a risk assessment has previously been carried out, is there a plan for delivering the required improvements?</v>
      </c>
      <c r="C105" s="154"/>
      <c r="D105" s="157">
        <f>Lookup_Admin!H91</f>
        <v>0</v>
      </c>
      <c r="E105" s="234">
        <f>Lookup_Admin!G91</f>
        <v>0</v>
      </c>
      <c r="F105" s="235"/>
    </row>
    <row r="106" spans="1:6" ht="30" x14ac:dyDescent="0.25">
      <c r="A106" s="28" t="str">
        <f>Lookup_Admin!A92</f>
        <v>Z21</v>
      </c>
      <c r="B106" s="156" t="str">
        <f>Lookup_Admin!F92</f>
        <v xml:space="preserve">Is there a detailed plan of the site including details of source, tanks, distribution pipes, valves (material, age) etc. </v>
      </c>
      <c r="C106" s="154"/>
      <c r="D106" s="157">
        <f>Lookup_Admin!H92</f>
        <v>0</v>
      </c>
      <c r="E106" s="234">
        <f>Lookup_Admin!G92</f>
        <v>0</v>
      </c>
      <c r="F106" s="235"/>
    </row>
    <row r="107" spans="1:6" x14ac:dyDescent="0.25">
      <c r="A107" s="28" t="str">
        <f>Lookup_Admin!A93</f>
        <v>Z22</v>
      </c>
      <c r="B107" s="156" t="str">
        <f>Lookup_Admin!F93</f>
        <v>Is there a documented contingency for the supply running out?</v>
      </c>
      <c r="C107" s="154"/>
      <c r="D107" s="157">
        <f>Lookup_Admin!H93</f>
        <v>0</v>
      </c>
      <c r="E107" s="234">
        <f>Lookup_Admin!G93</f>
        <v>0</v>
      </c>
      <c r="F107" s="235"/>
    </row>
    <row r="108" spans="1:6" ht="45" x14ac:dyDescent="0.25">
      <c r="A108" s="28" t="str">
        <f>Lookup_Admin!A94</f>
        <v>Z23</v>
      </c>
      <c r="B108" s="156" t="str">
        <f>Lookup_Admin!F94</f>
        <v>Do the treatment chemicals and materials conform to Regulation 5? Have all new installations since 2010 complied with Regulation 5 (or equivalent in Wales) – products and processes</v>
      </c>
      <c r="C108" s="154"/>
      <c r="D108" s="157">
        <f>Lookup_Admin!H94</f>
        <v>0</v>
      </c>
      <c r="E108" s="234">
        <f>Lookup_Admin!G94</f>
        <v>0</v>
      </c>
      <c r="F108" s="235"/>
    </row>
    <row r="109" spans="1:6" ht="45" x14ac:dyDescent="0.25">
      <c r="A109" s="28" t="str">
        <f>Lookup_Admin!A95</f>
        <v>Z24</v>
      </c>
      <c r="B109" s="156" t="str">
        <f>Lookup_Admin!F95</f>
        <v>Do all materials involved in the distribution system conform to Regulation 5? Have all new installations since 2010 complied with Regulation 5 (or equivalent in Wales) – products and processes?</v>
      </c>
      <c r="C109" s="154"/>
      <c r="D109" s="157">
        <f>Lookup_Admin!H95</f>
        <v>0</v>
      </c>
      <c r="E109" s="234" t="str">
        <f>Lookup_Admin!G95</f>
        <v>Should be determined by asking for records of installations.</v>
      </c>
      <c r="F109" s="235"/>
    </row>
    <row r="110" spans="1:6" ht="30" x14ac:dyDescent="0.25">
      <c r="A110" s="28" t="str">
        <f>Lookup_Admin!A96</f>
        <v>Z25</v>
      </c>
      <c r="B110" s="156" t="str">
        <f>Lookup_Admin!F96</f>
        <v>Is there a documented procedure for carrying out mains tappings (making new connections into pipes)?</v>
      </c>
      <c r="C110" s="154"/>
      <c r="D110" s="157">
        <f>Lookup_Admin!H96</f>
        <v>0</v>
      </c>
      <c r="E110" s="234">
        <f>Lookup_Admin!G96</f>
        <v>0</v>
      </c>
      <c r="F110" s="235"/>
    </row>
    <row r="111" spans="1:6" ht="45" x14ac:dyDescent="0.25">
      <c r="A111" s="28" t="str">
        <f>Lookup_Admin!A97</f>
        <v>Z26</v>
      </c>
      <c r="B111" s="156" t="str">
        <f>Lookup_Admin!F97</f>
        <v>Are persons carrying out this work competent and trained in this procedure?(e.g. approved by a water company or part of the Water Safe Scheme)?</v>
      </c>
      <c r="C111" s="154"/>
      <c r="D111" s="157">
        <f>Lookup_Admin!H97</f>
        <v>0</v>
      </c>
      <c r="E111" s="234">
        <f>Lookup_Admin!G97</f>
        <v>0</v>
      </c>
      <c r="F111" s="235"/>
    </row>
    <row r="112" spans="1:6" ht="30" x14ac:dyDescent="0.25">
      <c r="A112" s="28" t="str">
        <f>Lookup_Admin!A98</f>
        <v>Z27</v>
      </c>
      <c r="B112" s="156" t="str">
        <f>Lookup_Admin!F98</f>
        <v>Any additional site specific hazard(s) associated with management</v>
      </c>
      <c r="C112" s="154"/>
      <c r="D112" s="157">
        <f>Lookup_Admin!H98</f>
        <v>0</v>
      </c>
      <c r="E112" s="234">
        <f>Lookup_Admin!G98</f>
        <v>0</v>
      </c>
      <c r="F112" s="235"/>
    </row>
    <row r="113" spans="3:3" ht="15" hidden="1" customHeight="1" x14ac:dyDescent="0.25">
      <c r="C113" s="2"/>
    </row>
    <row r="114" spans="3:3" ht="15" hidden="1" customHeight="1" x14ac:dyDescent="0.25">
      <c r="C114" s="2"/>
    </row>
    <row r="115" spans="3:3" ht="15" hidden="1" customHeight="1" x14ac:dyDescent="0.25">
      <c r="C115" s="2"/>
    </row>
    <row r="116" spans="3:3" ht="15" hidden="1" customHeight="1" x14ac:dyDescent="0.25">
      <c r="C116" s="2"/>
    </row>
    <row r="117" spans="3:3" ht="15" hidden="1" customHeight="1" x14ac:dyDescent="0.25">
      <c r="C117" s="2"/>
    </row>
    <row r="118" spans="3:3" ht="15" hidden="1" customHeight="1" x14ac:dyDescent="0.25">
      <c r="C118" s="2"/>
    </row>
    <row r="119" spans="3:3" ht="15" hidden="1" customHeight="1" x14ac:dyDescent="0.25">
      <c r="C119" s="2"/>
    </row>
    <row r="120" spans="3:3" ht="15" hidden="1" customHeight="1" x14ac:dyDescent="0.25">
      <c r="C120" s="2"/>
    </row>
    <row r="121" spans="3:3" ht="15" hidden="1" customHeight="1" x14ac:dyDescent="0.25">
      <c r="C121" s="2"/>
    </row>
    <row r="122" spans="3:3" ht="15" hidden="1" customHeight="1" x14ac:dyDescent="0.25">
      <c r="C122" s="2"/>
    </row>
    <row r="123" spans="3:3" ht="15" hidden="1" customHeight="1" x14ac:dyDescent="0.25">
      <c r="C123" s="2"/>
    </row>
    <row r="124" spans="3:3" ht="15" hidden="1" customHeight="1" x14ac:dyDescent="0.25">
      <c r="C124" s="2"/>
    </row>
    <row r="125" spans="3:3" ht="15" hidden="1" customHeight="1" x14ac:dyDescent="0.25">
      <c r="C125" s="2"/>
    </row>
    <row r="126" spans="3:3" ht="15" hidden="1" customHeight="1" x14ac:dyDescent="0.25">
      <c r="C126" s="2"/>
    </row>
    <row r="127" spans="3:3" ht="15" hidden="1" customHeight="1" x14ac:dyDescent="0.25">
      <c r="C127" s="2"/>
    </row>
    <row r="128" spans="3:3" ht="15" hidden="1" customHeight="1" x14ac:dyDescent="0.25">
      <c r="C128" s="2"/>
    </row>
    <row r="129" spans="3:3" ht="15" hidden="1" customHeight="1" x14ac:dyDescent="0.25">
      <c r="C129" s="2"/>
    </row>
    <row r="130" spans="3:3" ht="15" hidden="1" customHeight="1" x14ac:dyDescent="0.25">
      <c r="C130" s="2"/>
    </row>
    <row r="131" spans="3:3" ht="15" hidden="1" customHeight="1" x14ac:dyDescent="0.25">
      <c r="C131" s="2"/>
    </row>
    <row r="132" spans="3:3" ht="15" hidden="1" customHeight="1" x14ac:dyDescent="0.25">
      <c r="C132" s="2"/>
    </row>
    <row r="133" spans="3:3" ht="15" hidden="1" customHeight="1" x14ac:dyDescent="0.25">
      <c r="C133" s="2"/>
    </row>
    <row r="134" spans="3:3" ht="15" hidden="1" customHeight="1" x14ac:dyDescent="0.25">
      <c r="C134" s="2"/>
    </row>
    <row r="135" spans="3:3" ht="15" hidden="1" customHeight="1" x14ac:dyDescent="0.25">
      <c r="C135" s="2"/>
    </row>
    <row r="136" spans="3:3" ht="15" hidden="1" customHeight="1" x14ac:dyDescent="0.25">
      <c r="C136" s="2"/>
    </row>
    <row r="137" spans="3:3" ht="15" hidden="1" customHeight="1" x14ac:dyDescent="0.25">
      <c r="C137" s="2"/>
    </row>
    <row r="138" spans="3:3" ht="15" hidden="1" customHeight="1" x14ac:dyDescent="0.25">
      <c r="C138" s="2"/>
    </row>
    <row r="139" spans="3:3" ht="15" hidden="1" customHeight="1" x14ac:dyDescent="0.25">
      <c r="C139" s="2"/>
    </row>
    <row r="140" spans="3:3" ht="15" hidden="1" customHeight="1" x14ac:dyDescent="0.25">
      <c r="C140" s="2"/>
    </row>
    <row r="141" spans="3:3" ht="15" hidden="1" customHeight="1" x14ac:dyDescent="0.25">
      <c r="C141" s="2"/>
    </row>
    <row r="142" spans="3:3" ht="15" hidden="1" customHeight="1" x14ac:dyDescent="0.25">
      <c r="C142" s="2"/>
    </row>
    <row r="143" spans="3:3" ht="15" hidden="1" customHeight="1" x14ac:dyDescent="0.25">
      <c r="C143" s="2"/>
    </row>
    <row r="144" spans="3:3" ht="15" hidden="1" customHeight="1" x14ac:dyDescent="0.25">
      <c r="C144" s="2"/>
    </row>
    <row r="145" spans="3:3" ht="15" hidden="1" customHeight="1" x14ac:dyDescent="0.25">
      <c r="C145" s="2"/>
    </row>
    <row r="146" spans="3:3" ht="15" hidden="1" customHeight="1" x14ac:dyDescent="0.25">
      <c r="C146" s="2"/>
    </row>
    <row r="147" spans="3:3" ht="15" hidden="1" customHeight="1" x14ac:dyDescent="0.25">
      <c r="C147" s="2"/>
    </row>
    <row r="148" spans="3:3" ht="15" hidden="1" customHeight="1" x14ac:dyDescent="0.25">
      <c r="C148" s="2"/>
    </row>
    <row r="149" spans="3:3" ht="15" hidden="1" customHeight="1" x14ac:dyDescent="0.25">
      <c r="C149" s="2"/>
    </row>
    <row r="150" spans="3:3" ht="15" hidden="1" customHeight="1" x14ac:dyDescent="0.25">
      <c r="C150" s="2"/>
    </row>
    <row r="151" spans="3:3" ht="15" hidden="1" customHeight="1" x14ac:dyDescent="0.25">
      <c r="C151" s="2"/>
    </row>
    <row r="152" spans="3:3" ht="15" hidden="1" customHeight="1" x14ac:dyDescent="0.25">
      <c r="C152" s="2"/>
    </row>
    <row r="153" spans="3:3" ht="15" hidden="1" customHeight="1" x14ac:dyDescent="0.25">
      <c r="C153" s="2"/>
    </row>
    <row r="154" spans="3:3" ht="15" hidden="1" customHeight="1" x14ac:dyDescent="0.25">
      <c r="C154" s="2"/>
    </row>
    <row r="155" spans="3:3" ht="15" hidden="1" customHeight="1" x14ac:dyDescent="0.25">
      <c r="C155" s="2"/>
    </row>
    <row r="156" spans="3:3" ht="15" hidden="1" customHeight="1" x14ac:dyDescent="0.25">
      <c r="C156" s="2"/>
    </row>
    <row r="157" spans="3:3" ht="15" hidden="1" customHeight="1" x14ac:dyDescent="0.25">
      <c r="C157" s="2"/>
    </row>
    <row r="158" spans="3:3" ht="15" hidden="1" customHeight="1" x14ac:dyDescent="0.25">
      <c r="C158" s="2"/>
    </row>
    <row r="159" spans="3:3" ht="15" hidden="1" customHeight="1" x14ac:dyDescent="0.25">
      <c r="C159" s="2"/>
    </row>
    <row r="160" spans="3:3" ht="15" hidden="1" customHeight="1" x14ac:dyDescent="0.25">
      <c r="C160" s="2"/>
    </row>
    <row r="161" spans="3:3" ht="15" hidden="1" customHeight="1" x14ac:dyDescent="0.25">
      <c r="C161" s="2"/>
    </row>
    <row r="162" spans="3:3" ht="15" hidden="1" customHeight="1" x14ac:dyDescent="0.25">
      <c r="C162" s="2"/>
    </row>
    <row r="163" spans="3:3" ht="15" hidden="1" customHeight="1" x14ac:dyDescent="0.25">
      <c r="C163" s="2"/>
    </row>
    <row r="164" spans="3:3" ht="15" hidden="1" customHeight="1" x14ac:dyDescent="0.25">
      <c r="C164" s="2"/>
    </row>
    <row r="165" spans="3:3" ht="15" hidden="1" customHeight="1" x14ac:dyDescent="0.25">
      <c r="C165" s="2"/>
    </row>
    <row r="166" spans="3:3" ht="15" hidden="1" customHeight="1" x14ac:dyDescent="0.25">
      <c r="C166" s="2"/>
    </row>
    <row r="167" spans="3:3" ht="15" hidden="1" customHeight="1" x14ac:dyDescent="0.25">
      <c r="C167" s="2"/>
    </row>
    <row r="168" spans="3:3" ht="15" hidden="1" customHeight="1" x14ac:dyDescent="0.25">
      <c r="C168" s="2"/>
    </row>
    <row r="169" spans="3:3" ht="15" hidden="1" customHeight="1" x14ac:dyDescent="0.25">
      <c r="C169" s="2"/>
    </row>
    <row r="170" spans="3:3" ht="15" hidden="1" customHeight="1" x14ac:dyDescent="0.25">
      <c r="C170" s="2"/>
    </row>
    <row r="171" spans="3:3" ht="15" hidden="1" customHeight="1" x14ac:dyDescent="0.25">
      <c r="C171" s="2"/>
    </row>
    <row r="172" spans="3:3" ht="15" hidden="1" customHeight="1" x14ac:dyDescent="0.25">
      <c r="C172" s="2"/>
    </row>
    <row r="173" spans="3:3" ht="15" hidden="1" customHeight="1" x14ac:dyDescent="0.25">
      <c r="C173" s="2"/>
    </row>
    <row r="174" spans="3:3" ht="15" hidden="1" customHeight="1" x14ac:dyDescent="0.25">
      <c r="C174" s="2"/>
    </row>
    <row r="175" spans="3:3" ht="15" hidden="1" customHeight="1" x14ac:dyDescent="0.25">
      <c r="C175" s="2"/>
    </row>
    <row r="176" spans="3:3" ht="15" hidden="1" customHeight="1" x14ac:dyDescent="0.25">
      <c r="C176" s="2"/>
    </row>
    <row r="177" spans="3:3" ht="15" hidden="1" customHeight="1" x14ac:dyDescent="0.25">
      <c r="C177" s="2"/>
    </row>
    <row r="178" spans="3:3" ht="15" hidden="1" customHeight="1" x14ac:dyDescent="0.25">
      <c r="C178" s="2"/>
    </row>
    <row r="179" spans="3:3" ht="15" hidden="1" customHeight="1" x14ac:dyDescent="0.25">
      <c r="C179" s="2"/>
    </row>
    <row r="180" spans="3:3" ht="15" hidden="1" customHeight="1" x14ac:dyDescent="0.25">
      <c r="C180" s="2"/>
    </row>
    <row r="181" spans="3:3" ht="15" hidden="1" customHeight="1" x14ac:dyDescent="0.25">
      <c r="C181" s="2"/>
    </row>
    <row r="182" spans="3:3" ht="15" hidden="1" customHeight="1" x14ac:dyDescent="0.25">
      <c r="C182" s="2"/>
    </row>
    <row r="183" spans="3:3" ht="15" hidden="1" customHeight="1" x14ac:dyDescent="0.25">
      <c r="C183" s="2"/>
    </row>
    <row r="184" spans="3:3" ht="15" hidden="1" customHeight="1" x14ac:dyDescent="0.25">
      <c r="C184" s="2"/>
    </row>
    <row r="185" spans="3:3" ht="15" hidden="1" customHeight="1" x14ac:dyDescent="0.25">
      <c r="C185" s="2"/>
    </row>
    <row r="186" spans="3:3" ht="15" hidden="1" customHeight="1" x14ac:dyDescent="0.25">
      <c r="C186" s="2"/>
    </row>
    <row r="187" spans="3:3" ht="15" hidden="1" customHeight="1" x14ac:dyDescent="0.25">
      <c r="C187" s="2"/>
    </row>
    <row r="188" spans="3:3" ht="15" hidden="1" customHeight="1" x14ac:dyDescent="0.25">
      <c r="C188" s="2"/>
    </row>
    <row r="189" spans="3:3" ht="15" hidden="1" customHeight="1" x14ac:dyDescent="0.25">
      <c r="C189" s="2"/>
    </row>
    <row r="190" spans="3:3" ht="15" hidden="1" customHeight="1" x14ac:dyDescent="0.25">
      <c r="C190" s="2"/>
    </row>
    <row r="191" spans="3:3" ht="15" hidden="1" customHeight="1" x14ac:dyDescent="0.25">
      <c r="C191" s="2"/>
    </row>
    <row r="192" spans="3:3" ht="15" hidden="1" customHeight="1" x14ac:dyDescent="0.25">
      <c r="C192" s="2"/>
    </row>
    <row r="193" spans="3:3" ht="15" hidden="1" customHeight="1" x14ac:dyDescent="0.25">
      <c r="C193" s="2"/>
    </row>
    <row r="194" spans="3:3" ht="15" hidden="1" customHeight="1" x14ac:dyDescent="0.25">
      <c r="C194" s="2"/>
    </row>
    <row r="195" spans="3:3" ht="15" hidden="1" customHeight="1" x14ac:dyDescent="0.25">
      <c r="C195" s="2"/>
    </row>
    <row r="196" spans="3:3" ht="15" hidden="1" customHeight="1" x14ac:dyDescent="0.25">
      <c r="C196" s="2"/>
    </row>
    <row r="197" spans="3:3" ht="15" hidden="1" customHeight="1" x14ac:dyDescent="0.25">
      <c r="C197" s="2"/>
    </row>
    <row r="198" spans="3:3" ht="15" hidden="1" customHeight="1" x14ac:dyDescent="0.25">
      <c r="C198" s="2"/>
    </row>
    <row r="199" spans="3:3" ht="15" hidden="1" customHeight="1" x14ac:dyDescent="0.25">
      <c r="C199" s="2"/>
    </row>
    <row r="200" spans="3:3" ht="15" hidden="1" customHeight="1" x14ac:dyDescent="0.25">
      <c r="C200" s="2"/>
    </row>
    <row r="201" spans="3:3" ht="15" hidden="1" customHeight="1" x14ac:dyDescent="0.25">
      <c r="C201" s="2"/>
    </row>
    <row r="202" spans="3:3" ht="15" hidden="1" customHeight="1" x14ac:dyDescent="0.25">
      <c r="C202" s="2"/>
    </row>
    <row r="203" spans="3:3" ht="15" hidden="1" customHeight="1" x14ac:dyDescent="0.25">
      <c r="C203" s="2"/>
    </row>
    <row r="204" spans="3:3" ht="15" hidden="1" customHeight="1" x14ac:dyDescent="0.25">
      <c r="C204" s="2"/>
    </row>
    <row r="205" spans="3:3" ht="15" hidden="1" customHeight="1" x14ac:dyDescent="0.25">
      <c r="C205" s="2"/>
    </row>
    <row r="206" spans="3:3" ht="15" hidden="1" customHeight="1" x14ac:dyDescent="0.25">
      <c r="C206" s="2"/>
    </row>
    <row r="207" spans="3:3" ht="15" hidden="1" customHeight="1" x14ac:dyDescent="0.25">
      <c r="C207" s="2"/>
    </row>
    <row r="208" spans="3:3" ht="15" hidden="1" customHeight="1" x14ac:dyDescent="0.25">
      <c r="C208" s="2"/>
    </row>
    <row r="209" spans="3:3" ht="15" hidden="1" customHeight="1" x14ac:dyDescent="0.25">
      <c r="C209" s="2"/>
    </row>
    <row r="210" spans="3:3" ht="15" hidden="1" customHeight="1" x14ac:dyDescent="0.25">
      <c r="C210" s="2"/>
    </row>
    <row r="211" spans="3:3" ht="15" hidden="1" customHeight="1" x14ac:dyDescent="0.25">
      <c r="C211" s="2"/>
    </row>
    <row r="212" spans="3:3" ht="15" hidden="1" customHeight="1" x14ac:dyDescent="0.25">
      <c r="C212" s="2"/>
    </row>
    <row r="213" spans="3:3" ht="15" hidden="1" customHeight="1" x14ac:dyDescent="0.25">
      <c r="C213" s="2"/>
    </row>
    <row r="214" spans="3:3" ht="15" hidden="1" customHeight="1" x14ac:dyDescent="0.25">
      <c r="C214" s="2"/>
    </row>
    <row r="215" spans="3:3" ht="15" hidden="1" customHeight="1" x14ac:dyDescent="0.25">
      <c r="C215" s="2"/>
    </row>
    <row r="216" spans="3:3" ht="15" hidden="1" customHeight="1" x14ac:dyDescent="0.25">
      <c r="C216" s="2"/>
    </row>
    <row r="217" spans="3:3" ht="15" hidden="1" customHeight="1" x14ac:dyDescent="0.25">
      <c r="C217" s="2"/>
    </row>
    <row r="218" spans="3:3" ht="15" hidden="1" customHeight="1" x14ac:dyDescent="0.25">
      <c r="C218" s="2"/>
    </row>
    <row r="219" spans="3:3" ht="15" hidden="1" customHeight="1" x14ac:dyDescent="0.25">
      <c r="C219" s="2"/>
    </row>
    <row r="220" spans="3:3" ht="15" hidden="1" customHeight="1" x14ac:dyDescent="0.25">
      <c r="C220" s="2"/>
    </row>
    <row r="221" spans="3:3" ht="15" hidden="1" customHeight="1" x14ac:dyDescent="0.25">
      <c r="C221" s="2"/>
    </row>
    <row r="222" spans="3:3" ht="15" hidden="1" customHeight="1" x14ac:dyDescent="0.25">
      <c r="C222" s="2"/>
    </row>
    <row r="223" spans="3:3" ht="15" hidden="1" customHeight="1" x14ac:dyDescent="0.25">
      <c r="C223" s="2"/>
    </row>
    <row r="224" spans="3:3" ht="15" hidden="1" customHeight="1" x14ac:dyDescent="0.25">
      <c r="C224" s="2"/>
    </row>
    <row r="225" spans="3:3" ht="15" hidden="1" customHeight="1" x14ac:dyDescent="0.25">
      <c r="C225" s="2"/>
    </row>
    <row r="226" spans="3:3" ht="15" hidden="1" customHeight="1" x14ac:dyDescent="0.25">
      <c r="C226" s="2"/>
    </row>
    <row r="227" spans="3:3" ht="15" hidden="1" customHeight="1" x14ac:dyDescent="0.25">
      <c r="C227" s="2"/>
    </row>
    <row r="228" spans="3:3" ht="15" hidden="1" customHeight="1" x14ac:dyDescent="0.25">
      <c r="C228" s="2"/>
    </row>
    <row r="229" spans="3:3" ht="15" hidden="1" customHeight="1" x14ac:dyDescent="0.25">
      <c r="C229" s="2"/>
    </row>
    <row r="230" spans="3:3" ht="15" hidden="1" customHeight="1" x14ac:dyDescent="0.25">
      <c r="C230" s="2"/>
    </row>
    <row r="231" spans="3:3" ht="15" hidden="1" customHeight="1" x14ac:dyDescent="0.25">
      <c r="C231" s="2"/>
    </row>
    <row r="232" spans="3:3" ht="15" hidden="1" customHeight="1" x14ac:dyDescent="0.25">
      <c r="C232" s="2"/>
    </row>
    <row r="233" spans="3:3" ht="15" hidden="1" customHeight="1" x14ac:dyDescent="0.25">
      <c r="C233" s="2"/>
    </row>
    <row r="234" spans="3:3" ht="15" hidden="1" customHeight="1" x14ac:dyDescent="0.25">
      <c r="C234" s="2"/>
    </row>
    <row r="235" spans="3:3" ht="15" hidden="1" customHeight="1" x14ac:dyDescent="0.25">
      <c r="C235" s="2"/>
    </row>
    <row r="236" spans="3:3" ht="15" hidden="1" customHeight="1" x14ac:dyDescent="0.25">
      <c r="C236" s="2"/>
    </row>
    <row r="237" spans="3:3" ht="15" hidden="1" customHeight="1" x14ac:dyDescent="0.25">
      <c r="C237" s="2"/>
    </row>
    <row r="238" spans="3:3" ht="15" hidden="1" customHeight="1" x14ac:dyDescent="0.25">
      <c r="C238" s="2"/>
    </row>
    <row r="239" spans="3:3" ht="15" hidden="1" customHeight="1" x14ac:dyDescent="0.25">
      <c r="C239" s="2"/>
    </row>
    <row r="240" spans="3:3" ht="15" hidden="1" customHeight="1" x14ac:dyDescent="0.25">
      <c r="C240" s="2"/>
    </row>
    <row r="241" spans="3:3" ht="15" hidden="1" customHeight="1" x14ac:dyDescent="0.25">
      <c r="C241" s="2"/>
    </row>
    <row r="242" spans="3:3" ht="15" hidden="1" customHeight="1" x14ac:dyDescent="0.25">
      <c r="C242" s="2"/>
    </row>
    <row r="243" spans="3:3" ht="15" hidden="1" customHeight="1" x14ac:dyDescent="0.25">
      <c r="C243" s="2"/>
    </row>
    <row r="244" spans="3:3" ht="15" hidden="1" customHeight="1" x14ac:dyDescent="0.25">
      <c r="C244" s="2"/>
    </row>
    <row r="245" spans="3:3" ht="15" hidden="1" customHeight="1" x14ac:dyDescent="0.25">
      <c r="C245" s="2"/>
    </row>
    <row r="246" spans="3:3" ht="15" hidden="1" customHeight="1" x14ac:dyDescent="0.25">
      <c r="C246" s="2"/>
    </row>
    <row r="247" spans="3:3" ht="15" hidden="1" customHeight="1" x14ac:dyDescent="0.25">
      <c r="C247" s="2"/>
    </row>
    <row r="248" spans="3:3" ht="15" hidden="1" customHeight="1" x14ac:dyDescent="0.25">
      <c r="C248" s="2"/>
    </row>
    <row r="249" spans="3:3" ht="15" hidden="1" customHeight="1" x14ac:dyDescent="0.25">
      <c r="C249" s="2"/>
    </row>
    <row r="250" spans="3:3" ht="15" hidden="1" customHeight="1" x14ac:dyDescent="0.25">
      <c r="C250" s="2"/>
    </row>
    <row r="251" spans="3:3" ht="15" hidden="1" customHeight="1" x14ac:dyDescent="0.25">
      <c r="C251" s="2"/>
    </row>
    <row r="252" spans="3:3" ht="15" hidden="1" customHeight="1" x14ac:dyDescent="0.25">
      <c r="C252" s="2"/>
    </row>
    <row r="253" spans="3:3" ht="15" hidden="1" customHeight="1" x14ac:dyDescent="0.25">
      <c r="C253" s="2"/>
    </row>
    <row r="254" spans="3:3" ht="15" hidden="1" customHeight="1" x14ac:dyDescent="0.25">
      <c r="C254" s="2"/>
    </row>
    <row r="255" spans="3:3" ht="15" hidden="1" customHeight="1" x14ac:dyDescent="0.25">
      <c r="C255" s="2"/>
    </row>
    <row r="256" spans="3:3" ht="15" hidden="1" customHeight="1" x14ac:dyDescent="0.25">
      <c r="C256" s="2"/>
    </row>
    <row r="257" spans="3:3" ht="15" hidden="1" customHeight="1" x14ac:dyDescent="0.25">
      <c r="C257" s="2"/>
    </row>
    <row r="258" spans="3:3" ht="15" hidden="1" customHeight="1" x14ac:dyDescent="0.25">
      <c r="C258" s="2"/>
    </row>
    <row r="259" spans="3:3" ht="15" hidden="1" customHeight="1" x14ac:dyDescent="0.25">
      <c r="C259" s="2"/>
    </row>
    <row r="260" spans="3:3" ht="15" hidden="1" customHeight="1" x14ac:dyDescent="0.25">
      <c r="C260" s="2"/>
    </row>
    <row r="261" spans="3:3" ht="15" hidden="1" customHeight="1" x14ac:dyDescent="0.25">
      <c r="C261" s="2"/>
    </row>
    <row r="262" spans="3:3" ht="15" hidden="1" customHeight="1" x14ac:dyDescent="0.25">
      <c r="C262" s="2"/>
    </row>
    <row r="263" spans="3:3" ht="15" hidden="1" customHeight="1" x14ac:dyDescent="0.25">
      <c r="C263" s="2"/>
    </row>
    <row r="264" spans="3:3" ht="15" hidden="1" customHeight="1" x14ac:dyDescent="0.25">
      <c r="C264" s="2"/>
    </row>
    <row r="265" spans="3:3" ht="15" hidden="1" customHeight="1" x14ac:dyDescent="0.25">
      <c r="C265" s="2"/>
    </row>
    <row r="266" spans="3:3" ht="15" hidden="1" customHeight="1" x14ac:dyDescent="0.25">
      <c r="C266" s="2"/>
    </row>
    <row r="267" spans="3:3" ht="15" hidden="1" customHeight="1" x14ac:dyDescent="0.25">
      <c r="C267" s="2"/>
    </row>
    <row r="268" spans="3:3" ht="15" hidden="1" customHeight="1" x14ac:dyDescent="0.25">
      <c r="C268" s="2"/>
    </row>
    <row r="269" spans="3:3" ht="15" hidden="1" customHeight="1" x14ac:dyDescent="0.25">
      <c r="C269" s="2"/>
    </row>
    <row r="270" spans="3:3" ht="15" hidden="1" customHeight="1" x14ac:dyDescent="0.25">
      <c r="C270" s="2"/>
    </row>
    <row r="271" spans="3:3" ht="15" hidden="1" customHeight="1" x14ac:dyDescent="0.25">
      <c r="C271" s="2"/>
    </row>
    <row r="272" spans="3:3" ht="15" hidden="1" customHeight="1" x14ac:dyDescent="0.25">
      <c r="C272" s="2"/>
    </row>
    <row r="273" spans="3:3" ht="15" hidden="1" customHeight="1" x14ac:dyDescent="0.25">
      <c r="C273" s="2"/>
    </row>
    <row r="274" spans="3:3" ht="15" hidden="1" customHeight="1" x14ac:dyDescent="0.25">
      <c r="C274" s="2"/>
    </row>
    <row r="275" spans="3:3" ht="15" hidden="1" customHeight="1" x14ac:dyDescent="0.25">
      <c r="C275" s="2"/>
    </row>
    <row r="276" spans="3:3" ht="15" hidden="1" customHeight="1" x14ac:dyDescent="0.25">
      <c r="C276" s="2"/>
    </row>
    <row r="277" spans="3:3" ht="15" hidden="1" customHeight="1" x14ac:dyDescent="0.25">
      <c r="C277" s="2"/>
    </row>
    <row r="278" spans="3:3" ht="15" hidden="1" customHeight="1" x14ac:dyDescent="0.25">
      <c r="C278" s="2"/>
    </row>
    <row r="279" spans="3:3" ht="15" hidden="1" customHeight="1" x14ac:dyDescent="0.25">
      <c r="C279" s="2"/>
    </row>
    <row r="280" spans="3:3" ht="15" hidden="1" customHeight="1" x14ac:dyDescent="0.25">
      <c r="C280" s="2"/>
    </row>
    <row r="281" spans="3:3" ht="15" hidden="1" customHeight="1" x14ac:dyDescent="0.25">
      <c r="C281" s="2"/>
    </row>
    <row r="282" spans="3:3" ht="15" hidden="1" customHeight="1" x14ac:dyDescent="0.25">
      <c r="C282" s="2"/>
    </row>
    <row r="283" spans="3:3" ht="15" hidden="1" customHeight="1" x14ac:dyDescent="0.25">
      <c r="C283" s="2"/>
    </row>
    <row r="284" spans="3:3" ht="15" hidden="1" customHeight="1" x14ac:dyDescent="0.25">
      <c r="C284" s="2"/>
    </row>
    <row r="285" spans="3:3" ht="15" hidden="1" customHeight="1" x14ac:dyDescent="0.25">
      <c r="C285" s="2"/>
    </row>
    <row r="286" spans="3:3" ht="15" hidden="1" customHeight="1" x14ac:dyDescent="0.25">
      <c r="C286" s="2"/>
    </row>
    <row r="287" spans="3:3" ht="15" hidden="1" customHeight="1" x14ac:dyDescent="0.25">
      <c r="C287" s="2"/>
    </row>
    <row r="288" spans="3:3" ht="15" hidden="1" customHeight="1" x14ac:dyDescent="0.25">
      <c r="C288" s="2"/>
    </row>
    <row r="289" spans="3:3" ht="15" hidden="1" customHeight="1" x14ac:dyDescent="0.25">
      <c r="C289" s="2"/>
    </row>
    <row r="290" spans="3:3" ht="15" hidden="1" customHeight="1" x14ac:dyDescent="0.25">
      <c r="C290" s="2"/>
    </row>
    <row r="291" spans="3:3" ht="15" hidden="1" customHeight="1" x14ac:dyDescent="0.25">
      <c r="C291" s="2"/>
    </row>
    <row r="292" spans="3:3" ht="15" hidden="1" customHeight="1" x14ac:dyDescent="0.25">
      <c r="C292" s="2"/>
    </row>
    <row r="293" spans="3:3" ht="15" hidden="1" customHeight="1" x14ac:dyDescent="0.25">
      <c r="C293" s="2"/>
    </row>
    <row r="294" spans="3:3" ht="15" hidden="1" customHeight="1" x14ac:dyDescent="0.25">
      <c r="C294" s="2"/>
    </row>
    <row r="295" spans="3:3" ht="15" hidden="1" customHeight="1" x14ac:dyDescent="0.25">
      <c r="C295" s="2"/>
    </row>
    <row r="296" spans="3:3" ht="15" hidden="1" customHeight="1" x14ac:dyDescent="0.25">
      <c r="C296" s="2"/>
    </row>
    <row r="297" spans="3:3" ht="15" hidden="1" customHeight="1" x14ac:dyDescent="0.25">
      <c r="C297" s="2"/>
    </row>
    <row r="298" spans="3:3" ht="15" hidden="1" customHeight="1" x14ac:dyDescent="0.25">
      <c r="C298" s="2"/>
    </row>
    <row r="299" spans="3:3" ht="15" hidden="1" customHeight="1" x14ac:dyDescent="0.25">
      <c r="C299" s="2"/>
    </row>
    <row r="300" spans="3:3" ht="15" hidden="1" customHeight="1" x14ac:dyDescent="0.25">
      <c r="C300" s="2"/>
    </row>
    <row r="301" spans="3:3" ht="15" hidden="1" customHeight="1" x14ac:dyDescent="0.25">
      <c r="C301" s="2"/>
    </row>
    <row r="302" spans="3:3" ht="15" hidden="1" customHeight="1" x14ac:dyDescent="0.25">
      <c r="C302" s="2"/>
    </row>
    <row r="303" spans="3:3" ht="15" hidden="1" customHeight="1" x14ac:dyDescent="0.25">
      <c r="C303" s="2"/>
    </row>
    <row r="304" spans="3:3" ht="15" hidden="1" customHeight="1" x14ac:dyDescent="0.25">
      <c r="C304" s="2"/>
    </row>
    <row r="305" spans="3:3" ht="15" hidden="1" customHeight="1" x14ac:dyDescent="0.25">
      <c r="C305" s="2"/>
    </row>
    <row r="306" spans="3:3" ht="15" hidden="1" customHeight="1" x14ac:dyDescent="0.25">
      <c r="C306" s="2"/>
    </row>
    <row r="307" spans="3:3" ht="15" hidden="1" customHeight="1" x14ac:dyDescent="0.25">
      <c r="C307" s="2"/>
    </row>
    <row r="308" spans="3:3" ht="15" hidden="1" customHeight="1" x14ac:dyDescent="0.25">
      <c r="C308" s="2"/>
    </row>
    <row r="309" spans="3:3" ht="15" hidden="1" customHeight="1" x14ac:dyDescent="0.25">
      <c r="C309" s="2"/>
    </row>
    <row r="310" spans="3:3" ht="15" hidden="1" customHeight="1" x14ac:dyDescent="0.25">
      <c r="C310" s="2"/>
    </row>
    <row r="311" spans="3:3" ht="15" hidden="1" customHeight="1" x14ac:dyDescent="0.25">
      <c r="C311" s="2"/>
    </row>
    <row r="312" spans="3:3" ht="15" hidden="1" customHeight="1" x14ac:dyDescent="0.25">
      <c r="C312" s="2"/>
    </row>
    <row r="313" spans="3:3" ht="15" hidden="1" customHeight="1" x14ac:dyDescent="0.25">
      <c r="C313" s="2"/>
    </row>
    <row r="314" spans="3:3" ht="15" hidden="1" customHeight="1" x14ac:dyDescent="0.25">
      <c r="C314" s="2"/>
    </row>
    <row r="315" spans="3:3" ht="15" hidden="1" customHeight="1" x14ac:dyDescent="0.25">
      <c r="C315" s="2"/>
    </row>
    <row r="316" spans="3:3" ht="15" hidden="1" customHeight="1" x14ac:dyDescent="0.25">
      <c r="C316" s="2"/>
    </row>
    <row r="317" spans="3:3" ht="15" hidden="1" customHeight="1" x14ac:dyDescent="0.25">
      <c r="C317" s="2"/>
    </row>
    <row r="318" spans="3:3" ht="15" hidden="1" customHeight="1" x14ac:dyDescent="0.25">
      <c r="C318" s="2"/>
    </row>
    <row r="319" spans="3:3" ht="15" hidden="1" customHeight="1" x14ac:dyDescent="0.25">
      <c r="C319" s="2"/>
    </row>
    <row r="320" spans="3:3" ht="15" hidden="1" customHeight="1" x14ac:dyDescent="0.25">
      <c r="C320" s="2"/>
    </row>
    <row r="321" spans="3:3" ht="15" hidden="1" customHeight="1" x14ac:dyDescent="0.25">
      <c r="C321" s="2"/>
    </row>
    <row r="322" spans="3:3" ht="15" hidden="1" customHeight="1" x14ac:dyDescent="0.25">
      <c r="C322" s="2"/>
    </row>
    <row r="323" spans="3:3" ht="15" hidden="1" customHeight="1" x14ac:dyDescent="0.25">
      <c r="C323" s="2"/>
    </row>
    <row r="324" spans="3:3" ht="15" hidden="1" customHeight="1" x14ac:dyDescent="0.25">
      <c r="C324" s="2"/>
    </row>
    <row r="325" spans="3:3" ht="15" hidden="1" customHeight="1" x14ac:dyDescent="0.25">
      <c r="C325" s="2"/>
    </row>
    <row r="326" spans="3:3" ht="15" hidden="1" customHeight="1" x14ac:dyDescent="0.25">
      <c r="C326" s="2"/>
    </row>
    <row r="327" spans="3:3" ht="15" hidden="1" customHeight="1" x14ac:dyDescent="0.25">
      <c r="C327" s="2"/>
    </row>
  </sheetData>
  <sheetProtection algorithmName="SHA-512" hashValue="Zbjh2p4yw7jHf2UIPSrdkN8aF3nIiBvDeWCHiGTto/N7upqW05hQTwAeJgm084KtEatNG1Vdlmm/G7jZLq7/yQ==" saltValue="MeKP9xZlRo4Jx2aIxIzFzQ==" spinCount="100000" sheet="1" objects="1" scenarios="1" sort="0" autoFilter="0"/>
  <protectedRanges>
    <protectedRange password="9828" sqref="A15:B112 D15:D112 E15:E22 E23:F23 E24:E32 E33:F33 E34:E55 E56:F56 E57:E68 E69:F69 E70:E78 E79:F79 E80:E84 E85:F85 E86:E112" name="Range1"/>
  </protectedRanges>
  <autoFilter ref="A15:F15">
    <filterColumn colId="4" showButton="0"/>
  </autoFilter>
  <mergeCells count="104">
    <mergeCell ref="E110:F110"/>
    <mergeCell ref="E111:F111"/>
    <mergeCell ref="E112:F112"/>
    <mergeCell ref="E105:F105"/>
    <mergeCell ref="E106:F106"/>
    <mergeCell ref="E107:F107"/>
    <mergeCell ref="E108:F108"/>
    <mergeCell ref="E109:F109"/>
    <mergeCell ref="E100:F100"/>
    <mergeCell ref="E101:F101"/>
    <mergeCell ref="E102:F102"/>
    <mergeCell ref="E103:F103"/>
    <mergeCell ref="E104:F104"/>
    <mergeCell ref="E95:F95"/>
    <mergeCell ref="E96:F96"/>
    <mergeCell ref="E97:F97"/>
    <mergeCell ref="E98:F98"/>
    <mergeCell ref="E99:F99"/>
    <mergeCell ref="E90:F90"/>
    <mergeCell ref="E91:F91"/>
    <mergeCell ref="E92:F92"/>
    <mergeCell ref="E93:F93"/>
    <mergeCell ref="E94:F94"/>
    <mergeCell ref="A85:F85"/>
    <mergeCell ref="E86:F86"/>
    <mergeCell ref="E87:F87"/>
    <mergeCell ref="E88:F88"/>
    <mergeCell ref="E89:F89"/>
    <mergeCell ref="E81:F81"/>
    <mergeCell ref="E82:F82"/>
    <mergeCell ref="E83:F83"/>
    <mergeCell ref="E84:F84"/>
    <mergeCell ref="A79:F79"/>
    <mergeCell ref="E75:F75"/>
    <mergeCell ref="E76:F76"/>
    <mergeCell ref="E77:F77"/>
    <mergeCell ref="E78:F78"/>
    <mergeCell ref="E80:F80"/>
    <mergeCell ref="E70:F70"/>
    <mergeCell ref="E71:F71"/>
    <mergeCell ref="E72:F72"/>
    <mergeCell ref="E73:F73"/>
    <mergeCell ref="E74:F74"/>
    <mergeCell ref="E65:F65"/>
    <mergeCell ref="E66:F66"/>
    <mergeCell ref="E67:F67"/>
    <mergeCell ref="E68:F68"/>
    <mergeCell ref="A69:F69"/>
    <mergeCell ref="E60:F60"/>
    <mergeCell ref="E61:F61"/>
    <mergeCell ref="E62:F62"/>
    <mergeCell ref="E63:F63"/>
    <mergeCell ref="E64:F64"/>
    <mergeCell ref="E55:F55"/>
    <mergeCell ref="A56:F56"/>
    <mergeCell ref="E57:F57"/>
    <mergeCell ref="E58:F58"/>
    <mergeCell ref="E59:F59"/>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9:F39"/>
    <mergeCell ref="E31:F31"/>
    <mergeCell ref="E32:F32"/>
    <mergeCell ref="A23:F23"/>
    <mergeCell ref="A33:F33"/>
    <mergeCell ref="E34:F34"/>
    <mergeCell ref="E26:F26"/>
    <mergeCell ref="E27:F27"/>
    <mergeCell ref="E28:F28"/>
    <mergeCell ref="E29:F29"/>
    <mergeCell ref="E30:F30"/>
    <mergeCell ref="E24:F24"/>
    <mergeCell ref="E25:F25"/>
    <mergeCell ref="E35:F35"/>
    <mergeCell ref="E36:F36"/>
    <mergeCell ref="A4:B4"/>
    <mergeCell ref="A2:B2"/>
    <mergeCell ref="A3:B3"/>
    <mergeCell ref="D2:F2"/>
    <mergeCell ref="D3:F3"/>
    <mergeCell ref="E37:F37"/>
    <mergeCell ref="E38:F38"/>
    <mergeCell ref="A1:F1"/>
    <mergeCell ref="E20:F20"/>
    <mergeCell ref="E21:F21"/>
    <mergeCell ref="E22:F22"/>
    <mergeCell ref="E15:F15"/>
    <mergeCell ref="E16:F16"/>
    <mergeCell ref="E17:F17"/>
    <mergeCell ref="E18:F18"/>
    <mergeCell ref="E19:F19"/>
  </mergeCells>
  <conditionalFormatting sqref="A85 A80:B84 A79 A70:B78 A69 A57:B68 A56 A34:B55 A33 A24:B32 A23 A1:A3 A86:B1048576 D113:XFD1048576 A15:B22 D2:D3 D15:E15 E16:E22 E24:E32 E34:E55 E57:E68 E70:E78 E80:E84 G1:XFD112 E86:E112 A5:A14">
    <cfRule type="cellIs" dxfId="123" priority="6" operator="equal">
      <formula>0</formula>
    </cfRule>
  </conditionalFormatting>
  <conditionalFormatting sqref="D16:D22 D24:D32 D34:D55 D57:D68 D70:D78 D80:D84 D86:D112">
    <cfRule type="cellIs" dxfId="122" priority="1" operator="equal">
      <formula>"L"</formula>
    </cfRule>
    <cfRule type="cellIs" dxfId="121" priority="2" operator="equal">
      <formula>"M"</formula>
    </cfRule>
    <cfRule type="cellIs" dxfId="120" priority="3" operator="equal">
      <formula>"H"</formula>
    </cfRule>
    <cfRule type="cellIs" dxfId="119" priority="4" operator="equal">
      <formula>"VH"</formula>
    </cfRule>
  </conditionalFormatting>
  <conditionalFormatting sqref="D16:D22 D24:D32 D34:D55 D57:D68 D70:D78 D80:D84 D86:D112">
    <cfRule type="cellIs" dxfId="118" priority="5" operator="equal">
      <formula>FALSE</formula>
    </cfRule>
  </conditionalFormatting>
  <pageMargins left="0.7" right="0.7" top="0.75" bottom="0.75" header="0.3" footer="0.3"/>
  <pageSetup paperSize="9" scale="56" fitToHeight="0" orientation="portrait" r:id="rId1"/>
  <headerFooter>
    <oddFooter>&amp;CDWI - Private Water Risk Assessment tool V2.0 -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95"/>
  <sheetViews>
    <sheetView zoomScaleNormal="100" workbookViewId="0">
      <selection activeCell="A14" sqref="A14"/>
    </sheetView>
  </sheetViews>
  <sheetFormatPr defaultColWidth="0" defaultRowHeight="15" customHeight="1" zeroHeight="1" x14ac:dyDescent="0.25"/>
  <cols>
    <col min="1" max="1" width="18" style="39" customWidth="1"/>
    <col min="2" max="4" width="35.42578125" style="39" customWidth="1"/>
    <col min="5" max="16384" width="9.140625" style="39" hidden="1"/>
  </cols>
  <sheetData>
    <row r="1" spans="1:4" ht="57" customHeight="1" x14ac:dyDescent="0.25">
      <c r="A1" s="271" t="s">
        <v>780</v>
      </c>
      <c r="B1" s="271"/>
      <c r="C1" s="271"/>
      <c r="D1" s="271"/>
    </row>
    <row r="2" spans="1:4" x14ac:dyDescent="0.25">
      <c r="A2" s="218" t="str">
        <f>Supply_Details!B3</f>
        <v xml:space="preserve">Local Authority: </v>
      </c>
      <c r="B2" s="219"/>
      <c r="C2" s="272" t="str">
        <f>CONCATENATE(Supply_Details!C3:D3," ",Supply_Details!C4:D4)</f>
        <v xml:space="preserve">Supply Reference: </v>
      </c>
      <c r="D2" s="272"/>
    </row>
    <row r="3" spans="1:4" ht="29.25" customHeight="1" x14ac:dyDescent="0.25">
      <c r="A3" s="218" t="str">
        <f>Supply_Details!E2</f>
        <v xml:space="preserve">Supply Name &amp; Address: </v>
      </c>
      <c r="B3" s="219"/>
      <c r="C3" s="273">
        <f>Supply_Details!E6</f>
        <v>0</v>
      </c>
      <c r="D3" s="272"/>
    </row>
    <row r="4" spans="1:4" ht="17.25" customHeight="1" x14ac:dyDescent="0.25">
      <c r="A4" s="110" t="s">
        <v>570</v>
      </c>
      <c r="B4" s="43" t="s">
        <v>660</v>
      </c>
      <c r="C4" s="113" t="s">
        <v>585</v>
      </c>
      <c r="D4" s="43"/>
    </row>
    <row r="5" spans="1:4" x14ac:dyDescent="0.25">
      <c r="A5" s="111" t="s">
        <v>671</v>
      </c>
      <c r="B5" s="274" t="s">
        <v>648</v>
      </c>
      <c r="C5" s="275"/>
      <c r="D5" s="276"/>
    </row>
    <row r="6" spans="1:4" ht="17.25" customHeight="1" x14ac:dyDescent="0.25">
      <c r="A6" s="112" t="s">
        <v>658</v>
      </c>
      <c r="B6" s="277" t="s">
        <v>659</v>
      </c>
      <c r="C6" s="277"/>
      <c r="D6" s="277"/>
    </row>
    <row r="7" spans="1:4" ht="17.25" customHeight="1" x14ac:dyDescent="0.25">
      <c r="A7" s="268" t="s">
        <v>751</v>
      </c>
      <c r="B7" s="269"/>
      <c r="C7" s="269"/>
      <c r="D7" s="270"/>
    </row>
    <row r="8" spans="1:4" ht="17.25" customHeight="1" x14ac:dyDescent="0.25">
      <c r="A8" s="267" t="s">
        <v>749</v>
      </c>
      <c r="B8" s="267"/>
      <c r="C8" s="243"/>
      <c r="D8" s="243"/>
    </row>
    <row r="9" spans="1:4" ht="15" customHeight="1" x14ac:dyDescent="0.25">
      <c r="A9" s="259"/>
      <c r="B9" s="260"/>
      <c r="C9" s="260"/>
      <c r="D9" s="261"/>
    </row>
    <row r="10" spans="1:4" ht="17.25" customHeight="1" x14ac:dyDescent="0.25">
      <c r="A10" s="267" t="s">
        <v>750</v>
      </c>
      <c r="B10" s="267"/>
      <c r="C10" s="243"/>
      <c r="D10" s="243"/>
    </row>
    <row r="11" spans="1:4" x14ac:dyDescent="0.25">
      <c r="A11" s="254">
        <f>Supply_Details!B8</f>
        <v>0</v>
      </c>
      <c r="B11" s="255"/>
      <c r="C11" s="255"/>
      <c r="D11" s="256"/>
    </row>
    <row r="12" spans="1:4" x14ac:dyDescent="0.25">
      <c r="A12" s="265" t="s">
        <v>583</v>
      </c>
      <c r="B12" s="278" t="s">
        <v>584</v>
      </c>
      <c r="C12" s="278"/>
      <c r="D12" s="278"/>
    </row>
    <row r="13" spans="1:4" x14ac:dyDescent="0.25">
      <c r="A13" s="266"/>
      <c r="B13" s="262" t="s">
        <v>760</v>
      </c>
      <c r="C13" s="263"/>
      <c r="D13" s="264"/>
    </row>
    <row r="14" spans="1:4" s="40" customFormat="1" ht="33" customHeight="1" x14ac:dyDescent="0.25">
      <c r="A14" s="117" t="s">
        <v>758</v>
      </c>
      <c r="B14" s="258" t="e">
        <f>VLOOKUP(A14,Lookup_Admin!A:G,6,FALSE)</f>
        <v>#N/A</v>
      </c>
      <c r="C14" s="258"/>
      <c r="D14" s="258"/>
    </row>
    <row r="15" spans="1:4" s="40" customFormat="1" ht="33" customHeight="1" x14ac:dyDescent="0.25">
      <c r="A15" s="118" t="s">
        <v>759</v>
      </c>
      <c r="B15" s="46" t="e">
        <f>CONCATENATE("Severity"," = ",VLOOKUP(A14,Risk_Assessment!$G:$N,6,FALSE))</f>
        <v>#N/A</v>
      </c>
      <c r="C15" s="46" t="e">
        <f>CONCATENATE("Likelihood"," = ",VLOOKUP(A14,Risk_Assessment!$G:$N,5,FALSE))</f>
        <v>#N/A</v>
      </c>
      <c r="D15" s="46" t="e">
        <f>CONCATENATE("Risk Rating"," = ",VLOOKUP(A14,Risk_Assessment!$G:$N,7,FALSE))</f>
        <v>#N/A</v>
      </c>
    </row>
    <row r="16" spans="1:4" s="40" customFormat="1" ht="33" customHeight="1" x14ac:dyDescent="0.25">
      <c r="A16" s="41" t="s">
        <v>755</v>
      </c>
      <c r="B16" s="244" t="s">
        <v>778</v>
      </c>
      <c r="C16" s="245"/>
      <c r="D16" s="246"/>
    </row>
    <row r="17" spans="1:5" s="40" customFormat="1" ht="33" customHeight="1" x14ac:dyDescent="0.25">
      <c r="A17" s="41" t="s">
        <v>668</v>
      </c>
      <c r="B17" s="257" t="s">
        <v>647</v>
      </c>
      <c r="C17" s="257"/>
      <c r="D17" s="257"/>
    </row>
    <row r="18" spans="1:5" s="40" customFormat="1" ht="33" customHeight="1" x14ac:dyDescent="0.25">
      <c r="A18" s="41" t="s">
        <v>669</v>
      </c>
      <c r="B18" s="251" t="s">
        <v>657</v>
      </c>
      <c r="C18" s="252"/>
      <c r="D18" s="253"/>
    </row>
    <row r="19" spans="1:5" s="40" customFormat="1" ht="33" customHeight="1" x14ac:dyDescent="0.25">
      <c r="A19" s="41" t="s">
        <v>670</v>
      </c>
      <c r="B19" s="251"/>
      <c r="C19" s="252"/>
      <c r="D19" s="253"/>
    </row>
    <row r="20" spans="1:5" s="40" customFormat="1" ht="33" customHeight="1" x14ac:dyDescent="0.25">
      <c r="A20" s="41" t="s">
        <v>756</v>
      </c>
      <c r="B20" s="116"/>
      <c r="C20" s="119" t="s">
        <v>757</v>
      </c>
      <c r="D20" s="127" t="s">
        <v>779</v>
      </c>
    </row>
    <row r="21" spans="1:5" s="40" customFormat="1" ht="33" customHeight="1" x14ac:dyDescent="0.25">
      <c r="A21" s="41" t="s">
        <v>654</v>
      </c>
      <c r="B21" s="163"/>
      <c r="C21" s="44" t="s">
        <v>655</v>
      </c>
      <c r="D21" s="243"/>
      <c r="E21" s="243"/>
    </row>
    <row r="22" spans="1:5" s="40" customFormat="1" ht="15" customHeight="1" x14ac:dyDescent="0.25">
      <c r="A22" s="254"/>
      <c r="B22" s="255"/>
      <c r="C22" s="255"/>
      <c r="D22" s="256"/>
    </row>
    <row r="23" spans="1:5" s="40" customFormat="1" ht="15" customHeight="1" x14ac:dyDescent="0.25">
      <c r="A23" s="247" t="s">
        <v>761</v>
      </c>
      <c r="B23" s="248"/>
      <c r="C23" s="248"/>
      <c r="D23" s="249"/>
    </row>
    <row r="24" spans="1:5" ht="33" customHeight="1" x14ac:dyDescent="0.25">
      <c r="A24" s="117" t="s">
        <v>758</v>
      </c>
      <c r="B24" s="250" t="e">
        <f>VLOOKUP(A24,Lookup_Admin!A:G,6,FALSE)</f>
        <v>#N/A</v>
      </c>
      <c r="C24" s="250"/>
      <c r="D24" s="250"/>
    </row>
    <row r="25" spans="1:5" ht="33" customHeight="1" x14ac:dyDescent="0.25">
      <c r="A25" s="118" t="s">
        <v>759</v>
      </c>
      <c r="B25" s="45" t="e">
        <f>CONCATENATE("Severity"," = ",VLOOKUP(A24,Risk_Assessment!$G:$N,6,FALSE))</f>
        <v>#N/A</v>
      </c>
      <c r="C25" s="45" t="e">
        <f>CONCATENATE("Likelihood"," = ",VLOOKUP(A24,Risk_Assessment!$G:$N,5,FALSE))</f>
        <v>#N/A</v>
      </c>
      <c r="D25" s="45" t="e">
        <f>CONCATENATE("Risk Rating"," = ",VLOOKUP(A24,Risk_Assessment!$G:$N,7,FALSE))</f>
        <v>#N/A</v>
      </c>
    </row>
    <row r="26" spans="1:5" ht="33" customHeight="1" x14ac:dyDescent="0.25">
      <c r="A26" s="42" t="s">
        <v>755</v>
      </c>
      <c r="B26" s="244" t="s">
        <v>778</v>
      </c>
      <c r="C26" s="245"/>
      <c r="D26" s="246"/>
    </row>
    <row r="27" spans="1:5" ht="33" customHeight="1" x14ac:dyDescent="0.25">
      <c r="A27" s="42" t="s">
        <v>668</v>
      </c>
      <c r="B27" s="257" t="s">
        <v>647</v>
      </c>
      <c r="C27" s="257"/>
      <c r="D27" s="257"/>
    </row>
    <row r="28" spans="1:5" ht="33" customHeight="1" x14ac:dyDescent="0.25">
      <c r="A28" s="42" t="s">
        <v>669</v>
      </c>
      <c r="B28" s="251" t="s">
        <v>657</v>
      </c>
      <c r="C28" s="252"/>
      <c r="D28" s="253"/>
    </row>
    <row r="29" spans="1:5" ht="33" customHeight="1" x14ac:dyDescent="0.25">
      <c r="A29" s="42" t="s">
        <v>670</v>
      </c>
      <c r="B29" s="251"/>
      <c r="C29" s="252"/>
      <c r="D29" s="253"/>
    </row>
    <row r="30" spans="1:5" ht="33" customHeight="1" x14ac:dyDescent="0.25">
      <c r="A30" s="42" t="s">
        <v>756</v>
      </c>
      <c r="B30" s="116"/>
      <c r="C30" s="142" t="s">
        <v>757</v>
      </c>
      <c r="D30" s="127" t="s">
        <v>779</v>
      </c>
    </row>
    <row r="31" spans="1:5" ht="33" customHeight="1" x14ac:dyDescent="0.25">
      <c r="A31" s="42" t="s">
        <v>654</v>
      </c>
      <c r="B31" s="163"/>
      <c r="C31" s="142" t="s">
        <v>655</v>
      </c>
      <c r="D31" s="243"/>
      <c r="E31" s="243"/>
    </row>
    <row r="32" spans="1:5" x14ac:dyDescent="0.25">
      <c r="A32" s="254"/>
      <c r="B32" s="255"/>
      <c r="C32" s="255"/>
      <c r="D32" s="256"/>
    </row>
    <row r="33" spans="1:5" x14ac:dyDescent="0.25">
      <c r="A33" s="247" t="s">
        <v>762</v>
      </c>
      <c r="B33" s="248"/>
      <c r="C33" s="248"/>
      <c r="D33" s="249"/>
    </row>
    <row r="34" spans="1:5" ht="33" customHeight="1" x14ac:dyDescent="0.25">
      <c r="A34" s="117" t="s">
        <v>758</v>
      </c>
      <c r="B34" s="258" t="e">
        <f>VLOOKUP(A34,Lookup_Admin!A:G,6,FALSE)</f>
        <v>#N/A</v>
      </c>
      <c r="C34" s="258"/>
      <c r="D34" s="258"/>
    </row>
    <row r="35" spans="1:5" ht="33" customHeight="1" x14ac:dyDescent="0.25">
      <c r="A35" s="118" t="s">
        <v>759</v>
      </c>
      <c r="B35" s="119" t="e">
        <f>CONCATENATE("Severity"," = ",VLOOKUP(A34,Risk_Assessment!$G:$N,6,FALSE))</f>
        <v>#N/A</v>
      </c>
      <c r="C35" s="119" t="e">
        <f>CONCATENATE("Likelihood"," = ",VLOOKUP(A34,Risk_Assessment!$G:$N,5,FALSE))</f>
        <v>#N/A</v>
      </c>
      <c r="D35" s="119" t="e">
        <f>CONCATENATE("Risk Rating"," = ",VLOOKUP(A34,Risk_Assessment!$G:$N,7,FALSE))</f>
        <v>#N/A</v>
      </c>
    </row>
    <row r="36" spans="1:5" ht="33" customHeight="1" x14ac:dyDescent="0.25">
      <c r="A36" s="41" t="s">
        <v>755</v>
      </c>
      <c r="B36" s="244" t="s">
        <v>778</v>
      </c>
      <c r="C36" s="245"/>
      <c r="D36" s="246"/>
    </row>
    <row r="37" spans="1:5" ht="33" customHeight="1" x14ac:dyDescent="0.25">
      <c r="A37" s="41" t="s">
        <v>668</v>
      </c>
      <c r="B37" s="257" t="s">
        <v>647</v>
      </c>
      <c r="C37" s="257"/>
      <c r="D37" s="257"/>
    </row>
    <row r="38" spans="1:5" ht="33" customHeight="1" x14ac:dyDescent="0.25">
      <c r="A38" s="41" t="s">
        <v>669</v>
      </c>
      <c r="B38" s="251" t="s">
        <v>657</v>
      </c>
      <c r="C38" s="252"/>
      <c r="D38" s="253"/>
    </row>
    <row r="39" spans="1:5" ht="33" customHeight="1" x14ac:dyDescent="0.25">
      <c r="A39" s="41" t="s">
        <v>670</v>
      </c>
      <c r="B39" s="251"/>
      <c r="C39" s="252"/>
      <c r="D39" s="253"/>
    </row>
    <row r="40" spans="1:5" ht="33" customHeight="1" x14ac:dyDescent="0.25">
      <c r="A40" s="41" t="s">
        <v>756</v>
      </c>
      <c r="B40" s="116"/>
      <c r="C40" s="143" t="s">
        <v>757</v>
      </c>
      <c r="D40" s="127" t="s">
        <v>779</v>
      </c>
    </row>
    <row r="41" spans="1:5" ht="33" customHeight="1" x14ac:dyDescent="0.25">
      <c r="A41" s="41" t="s">
        <v>654</v>
      </c>
      <c r="B41" s="163"/>
      <c r="C41" s="143" t="s">
        <v>655</v>
      </c>
      <c r="D41" s="243"/>
      <c r="E41" s="243"/>
    </row>
    <row r="42" spans="1:5" x14ac:dyDescent="0.25">
      <c r="A42" s="254"/>
      <c r="B42" s="255"/>
      <c r="C42" s="255"/>
      <c r="D42" s="256"/>
    </row>
    <row r="43" spans="1:5" x14ac:dyDescent="0.25">
      <c r="A43" s="247" t="s">
        <v>763</v>
      </c>
      <c r="B43" s="248"/>
      <c r="C43" s="248"/>
      <c r="D43" s="249"/>
    </row>
    <row r="44" spans="1:5" ht="33" customHeight="1" x14ac:dyDescent="0.25">
      <c r="A44" s="117" t="s">
        <v>758</v>
      </c>
      <c r="B44" s="250" t="e">
        <f>VLOOKUP(A44,Lookup_Admin!A:G,6,FALSE)</f>
        <v>#N/A</v>
      </c>
      <c r="C44" s="250"/>
      <c r="D44" s="250"/>
    </row>
    <row r="45" spans="1:5" ht="33" customHeight="1" x14ac:dyDescent="0.25">
      <c r="A45" s="118" t="s">
        <v>759</v>
      </c>
      <c r="B45" s="121" t="e">
        <f>CONCATENATE("Severity"," = ",VLOOKUP(A44,Risk_Assessment!$G:$N,6,FALSE))</f>
        <v>#N/A</v>
      </c>
      <c r="C45" s="121" t="e">
        <f>CONCATENATE("Likelihood"," = ",VLOOKUP(A44,Risk_Assessment!$G:$N,5,FALSE))</f>
        <v>#N/A</v>
      </c>
      <c r="D45" s="121" t="e">
        <f>CONCATENATE("Risk Rating"," = ",VLOOKUP(A44,Risk_Assessment!$G:$N,7,FALSE))</f>
        <v>#N/A</v>
      </c>
    </row>
    <row r="46" spans="1:5" ht="33" customHeight="1" x14ac:dyDescent="0.25">
      <c r="A46" s="42" t="s">
        <v>755</v>
      </c>
      <c r="B46" s="244" t="s">
        <v>778</v>
      </c>
      <c r="C46" s="245"/>
      <c r="D46" s="246"/>
    </row>
    <row r="47" spans="1:5" ht="33" customHeight="1" x14ac:dyDescent="0.25">
      <c r="A47" s="42" t="s">
        <v>668</v>
      </c>
      <c r="B47" s="257" t="s">
        <v>647</v>
      </c>
      <c r="C47" s="257"/>
      <c r="D47" s="257"/>
    </row>
    <row r="48" spans="1:5" ht="33" customHeight="1" x14ac:dyDescent="0.25">
      <c r="A48" s="42" t="s">
        <v>669</v>
      </c>
      <c r="B48" s="251" t="s">
        <v>657</v>
      </c>
      <c r="C48" s="252"/>
      <c r="D48" s="253"/>
    </row>
    <row r="49" spans="1:5" ht="33" customHeight="1" x14ac:dyDescent="0.25">
      <c r="A49" s="42" t="s">
        <v>670</v>
      </c>
      <c r="B49" s="251"/>
      <c r="C49" s="252"/>
      <c r="D49" s="253"/>
    </row>
    <row r="50" spans="1:5" ht="33" customHeight="1" x14ac:dyDescent="0.25">
      <c r="A50" s="42" t="s">
        <v>756</v>
      </c>
      <c r="B50" s="116"/>
      <c r="C50" s="142" t="s">
        <v>757</v>
      </c>
      <c r="D50" s="127" t="s">
        <v>779</v>
      </c>
    </row>
    <row r="51" spans="1:5" ht="33" customHeight="1" x14ac:dyDescent="0.25">
      <c r="A51" s="42" t="s">
        <v>654</v>
      </c>
      <c r="B51" s="163"/>
      <c r="C51" s="142" t="s">
        <v>655</v>
      </c>
      <c r="D51" s="243"/>
      <c r="E51" s="243"/>
    </row>
    <row r="52" spans="1:5" x14ac:dyDescent="0.25">
      <c r="A52" s="254"/>
      <c r="B52" s="255"/>
      <c r="C52" s="255"/>
      <c r="D52" s="256"/>
    </row>
    <row r="53" spans="1:5" x14ac:dyDescent="0.25">
      <c r="A53" s="247" t="s">
        <v>764</v>
      </c>
      <c r="B53" s="248"/>
      <c r="C53" s="248"/>
      <c r="D53" s="249"/>
    </row>
    <row r="54" spans="1:5" ht="33" customHeight="1" x14ac:dyDescent="0.25">
      <c r="A54" s="117" t="s">
        <v>758</v>
      </c>
      <c r="B54" s="258" t="e">
        <f>VLOOKUP(A54,Lookup_Admin!A:G,6,FALSE)</f>
        <v>#N/A</v>
      </c>
      <c r="C54" s="258"/>
      <c r="D54" s="258"/>
    </row>
    <row r="55" spans="1:5" ht="33" customHeight="1" x14ac:dyDescent="0.25">
      <c r="A55" s="118" t="s">
        <v>759</v>
      </c>
      <c r="B55" s="120" t="e">
        <f>CONCATENATE("Severity"," = ",VLOOKUP(A54,Risk_Assessment!$G:$N,6,FALSE))</f>
        <v>#N/A</v>
      </c>
      <c r="C55" s="120" t="e">
        <f>CONCATENATE("Likelihood"," = ",VLOOKUP(A54,Risk_Assessment!$G:$N,5,FALSE))</f>
        <v>#N/A</v>
      </c>
      <c r="D55" s="120" t="e">
        <f>CONCATENATE("Risk Rating"," = ",VLOOKUP(A54,Risk_Assessment!$G:$N,7,FALSE))</f>
        <v>#N/A</v>
      </c>
    </row>
    <row r="56" spans="1:5" ht="33" customHeight="1" x14ac:dyDescent="0.25">
      <c r="A56" s="41" t="s">
        <v>755</v>
      </c>
      <c r="B56" s="244" t="s">
        <v>778</v>
      </c>
      <c r="C56" s="245"/>
      <c r="D56" s="246"/>
    </row>
    <row r="57" spans="1:5" ht="33" customHeight="1" x14ac:dyDescent="0.25">
      <c r="A57" s="41" t="s">
        <v>668</v>
      </c>
      <c r="B57" s="257" t="s">
        <v>647</v>
      </c>
      <c r="C57" s="257"/>
      <c r="D57" s="257"/>
    </row>
    <row r="58" spans="1:5" ht="33" customHeight="1" x14ac:dyDescent="0.25">
      <c r="A58" s="41" t="s">
        <v>669</v>
      </c>
      <c r="B58" s="251" t="s">
        <v>657</v>
      </c>
      <c r="C58" s="252"/>
      <c r="D58" s="253"/>
    </row>
    <row r="59" spans="1:5" ht="33" customHeight="1" x14ac:dyDescent="0.25">
      <c r="A59" s="41" t="s">
        <v>670</v>
      </c>
      <c r="B59" s="251"/>
      <c r="C59" s="252"/>
      <c r="D59" s="253"/>
    </row>
    <row r="60" spans="1:5" ht="33" customHeight="1" x14ac:dyDescent="0.25">
      <c r="A60" s="41" t="s">
        <v>756</v>
      </c>
      <c r="B60" s="116"/>
      <c r="C60" s="143" t="s">
        <v>757</v>
      </c>
      <c r="D60" s="127" t="s">
        <v>779</v>
      </c>
    </row>
    <row r="61" spans="1:5" ht="33" customHeight="1" x14ac:dyDescent="0.25">
      <c r="A61" s="41" t="s">
        <v>654</v>
      </c>
      <c r="B61" s="163"/>
      <c r="C61" s="143" t="s">
        <v>655</v>
      </c>
      <c r="D61" s="243"/>
      <c r="E61" s="243"/>
    </row>
    <row r="62" spans="1:5" x14ac:dyDescent="0.25">
      <c r="A62" s="254"/>
      <c r="B62" s="255"/>
      <c r="C62" s="255"/>
      <c r="D62" s="256"/>
    </row>
    <row r="63" spans="1:5" x14ac:dyDescent="0.25">
      <c r="A63" s="247" t="s">
        <v>765</v>
      </c>
      <c r="B63" s="248"/>
      <c r="C63" s="248"/>
      <c r="D63" s="249"/>
    </row>
    <row r="64" spans="1:5" ht="33" customHeight="1" x14ac:dyDescent="0.25">
      <c r="A64" s="117" t="s">
        <v>758</v>
      </c>
      <c r="B64" s="250" t="e">
        <f>VLOOKUP(A64,Lookup_Admin!A:G,6,FALSE)</f>
        <v>#N/A</v>
      </c>
      <c r="C64" s="250"/>
      <c r="D64" s="250"/>
    </row>
    <row r="65" spans="1:5" ht="33" customHeight="1" x14ac:dyDescent="0.25">
      <c r="A65" s="118" t="s">
        <v>759</v>
      </c>
      <c r="B65" s="121" t="e">
        <f>CONCATENATE("Severity"," = ",VLOOKUP(A64,Risk_Assessment!$G:$N,6,FALSE))</f>
        <v>#N/A</v>
      </c>
      <c r="C65" s="121" t="e">
        <f>CONCATENATE("Likelihood"," = ",VLOOKUP(A64,Risk_Assessment!$G:$N,5,FALSE))</f>
        <v>#N/A</v>
      </c>
      <c r="D65" s="121" t="e">
        <f>CONCATENATE("Risk Rating"," = ",VLOOKUP(A64,Risk_Assessment!$G:$N,7,FALSE))</f>
        <v>#N/A</v>
      </c>
    </row>
    <row r="66" spans="1:5" ht="33" customHeight="1" x14ac:dyDescent="0.25">
      <c r="A66" s="42" t="s">
        <v>755</v>
      </c>
      <c r="B66" s="244" t="s">
        <v>778</v>
      </c>
      <c r="C66" s="245"/>
      <c r="D66" s="246"/>
    </row>
    <row r="67" spans="1:5" ht="33" customHeight="1" x14ac:dyDescent="0.25">
      <c r="A67" s="42" t="s">
        <v>668</v>
      </c>
      <c r="B67" s="257" t="s">
        <v>647</v>
      </c>
      <c r="C67" s="257"/>
      <c r="D67" s="257"/>
    </row>
    <row r="68" spans="1:5" ht="33" customHeight="1" x14ac:dyDescent="0.25">
      <c r="A68" s="42" t="s">
        <v>669</v>
      </c>
      <c r="B68" s="251" t="s">
        <v>657</v>
      </c>
      <c r="C68" s="252"/>
      <c r="D68" s="253"/>
    </row>
    <row r="69" spans="1:5" ht="33" customHeight="1" x14ac:dyDescent="0.25">
      <c r="A69" s="42" t="s">
        <v>670</v>
      </c>
      <c r="B69" s="251"/>
      <c r="C69" s="252"/>
      <c r="D69" s="253"/>
    </row>
    <row r="70" spans="1:5" ht="33" customHeight="1" x14ac:dyDescent="0.25">
      <c r="A70" s="42" t="s">
        <v>756</v>
      </c>
      <c r="B70" s="116"/>
      <c r="C70" s="142" t="s">
        <v>757</v>
      </c>
      <c r="D70" s="127" t="s">
        <v>779</v>
      </c>
    </row>
    <row r="71" spans="1:5" ht="33" customHeight="1" x14ac:dyDescent="0.25">
      <c r="A71" s="42" t="s">
        <v>654</v>
      </c>
      <c r="B71" s="163"/>
      <c r="C71" s="142" t="s">
        <v>655</v>
      </c>
      <c r="D71" s="243"/>
      <c r="E71" s="243"/>
    </row>
    <row r="72" spans="1:5" x14ac:dyDescent="0.25">
      <c r="A72" s="254"/>
      <c r="B72" s="255"/>
      <c r="C72" s="255"/>
      <c r="D72" s="256"/>
    </row>
    <row r="73" spans="1:5" x14ac:dyDescent="0.25">
      <c r="A73" s="247" t="s">
        <v>766</v>
      </c>
      <c r="B73" s="248"/>
      <c r="C73" s="248"/>
      <c r="D73" s="249"/>
    </row>
    <row r="74" spans="1:5" ht="33" customHeight="1" x14ac:dyDescent="0.25">
      <c r="A74" s="117" t="s">
        <v>758</v>
      </c>
      <c r="B74" s="258" t="e">
        <f>VLOOKUP(A74,Lookup_Admin!A:G,6,FALSE)</f>
        <v>#N/A</v>
      </c>
      <c r="C74" s="258"/>
      <c r="D74" s="258"/>
    </row>
    <row r="75" spans="1:5" ht="33" customHeight="1" x14ac:dyDescent="0.25">
      <c r="A75" s="118" t="s">
        <v>759</v>
      </c>
      <c r="B75" s="120" t="e">
        <f>CONCATENATE("Severity"," = ",VLOOKUP(A74,Risk_Assessment!$G:$N,6,FALSE))</f>
        <v>#N/A</v>
      </c>
      <c r="C75" s="120" t="e">
        <f>CONCATENATE("Likelihood"," = ",VLOOKUP(A74,Risk_Assessment!$G:$N,5,FALSE))</f>
        <v>#N/A</v>
      </c>
      <c r="D75" s="120" t="e">
        <f>CONCATENATE("Risk Rating"," = ",VLOOKUP(A74,Risk_Assessment!$G:$N,7,FALSE))</f>
        <v>#N/A</v>
      </c>
    </row>
    <row r="76" spans="1:5" ht="33" customHeight="1" x14ac:dyDescent="0.25">
      <c r="A76" s="41" t="s">
        <v>755</v>
      </c>
      <c r="B76" s="244" t="s">
        <v>778</v>
      </c>
      <c r="C76" s="245"/>
      <c r="D76" s="246"/>
    </row>
    <row r="77" spans="1:5" ht="33" customHeight="1" x14ac:dyDescent="0.25">
      <c r="A77" s="41" t="s">
        <v>668</v>
      </c>
      <c r="B77" s="257" t="s">
        <v>647</v>
      </c>
      <c r="C77" s="257"/>
      <c r="D77" s="257"/>
    </row>
    <row r="78" spans="1:5" ht="33" customHeight="1" x14ac:dyDescent="0.25">
      <c r="A78" s="41" t="s">
        <v>669</v>
      </c>
      <c r="B78" s="251" t="s">
        <v>657</v>
      </c>
      <c r="C78" s="252"/>
      <c r="D78" s="253"/>
    </row>
    <row r="79" spans="1:5" ht="33" customHeight="1" x14ac:dyDescent="0.25">
      <c r="A79" s="41" t="s">
        <v>670</v>
      </c>
      <c r="B79" s="251"/>
      <c r="C79" s="252"/>
      <c r="D79" s="253"/>
    </row>
    <row r="80" spans="1:5" ht="33" customHeight="1" x14ac:dyDescent="0.25">
      <c r="A80" s="41" t="s">
        <v>756</v>
      </c>
      <c r="B80" s="116"/>
      <c r="C80" s="143" t="s">
        <v>757</v>
      </c>
      <c r="D80" s="127" t="s">
        <v>779</v>
      </c>
      <c r="E80" s="55"/>
    </row>
    <row r="81" spans="1:5" ht="33" customHeight="1" x14ac:dyDescent="0.25">
      <c r="A81" s="41" t="s">
        <v>654</v>
      </c>
      <c r="B81" s="163"/>
      <c r="C81" s="143" t="s">
        <v>655</v>
      </c>
      <c r="D81" s="243"/>
      <c r="E81" s="243"/>
    </row>
    <row r="82" spans="1:5" x14ac:dyDescent="0.25">
      <c r="A82" s="254"/>
      <c r="B82" s="255"/>
      <c r="C82" s="255"/>
      <c r="D82" s="256"/>
    </row>
    <row r="83" spans="1:5" x14ac:dyDescent="0.25">
      <c r="A83" s="247" t="s">
        <v>767</v>
      </c>
      <c r="B83" s="248"/>
      <c r="C83" s="248"/>
      <c r="D83" s="249"/>
    </row>
    <row r="84" spans="1:5" ht="33" customHeight="1" x14ac:dyDescent="0.25">
      <c r="A84" s="117" t="s">
        <v>758</v>
      </c>
      <c r="B84" s="250" t="e">
        <f>VLOOKUP(A84,Lookup_Admin!A:G,6,FALSE)</f>
        <v>#N/A</v>
      </c>
      <c r="C84" s="250"/>
      <c r="D84" s="250"/>
    </row>
    <row r="85" spans="1:5" ht="33" customHeight="1" x14ac:dyDescent="0.25">
      <c r="A85" s="118" t="s">
        <v>759</v>
      </c>
      <c r="B85" s="121" t="e">
        <f>CONCATENATE("Severity"," = ",VLOOKUP(A84,Risk_Assessment!$G:$N,6,FALSE))</f>
        <v>#N/A</v>
      </c>
      <c r="C85" s="121" t="e">
        <f>CONCATENATE("Likelihood"," = ",VLOOKUP(A84,Risk_Assessment!$G:$N,5,FALSE))</f>
        <v>#N/A</v>
      </c>
      <c r="D85" s="121" t="e">
        <f>CONCATENATE("Risk Rating"," = ",VLOOKUP(A84,Risk_Assessment!$G:$N,7,FALSE))</f>
        <v>#N/A</v>
      </c>
    </row>
    <row r="86" spans="1:5" ht="33" customHeight="1" x14ac:dyDescent="0.25">
      <c r="A86" s="42" t="s">
        <v>755</v>
      </c>
      <c r="B86" s="244" t="s">
        <v>778</v>
      </c>
      <c r="C86" s="245"/>
      <c r="D86" s="246"/>
    </row>
    <row r="87" spans="1:5" ht="33" customHeight="1" x14ac:dyDescent="0.25">
      <c r="A87" s="42" t="s">
        <v>668</v>
      </c>
      <c r="B87" s="257" t="s">
        <v>647</v>
      </c>
      <c r="C87" s="257"/>
      <c r="D87" s="257"/>
    </row>
    <row r="88" spans="1:5" ht="33" customHeight="1" x14ac:dyDescent="0.25">
      <c r="A88" s="42" t="s">
        <v>669</v>
      </c>
      <c r="B88" s="251" t="s">
        <v>657</v>
      </c>
      <c r="C88" s="252"/>
      <c r="D88" s="253"/>
    </row>
    <row r="89" spans="1:5" ht="33" customHeight="1" x14ac:dyDescent="0.25">
      <c r="A89" s="42" t="s">
        <v>670</v>
      </c>
      <c r="B89" s="251"/>
      <c r="C89" s="252"/>
      <c r="D89" s="253"/>
    </row>
    <row r="90" spans="1:5" ht="33" customHeight="1" x14ac:dyDescent="0.25">
      <c r="A90" s="42" t="s">
        <v>756</v>
      </c>
      <c r="B90" s="116"/>
      <c r="C90" s="142" t="s">
        <v>757</v>
      </c>
      <c r="D90" s="127" t="s">
        <v>779</v>
      </c>
      <c r="E90" s="55"/>
    </row>
    <row r="91" spans="1:5" ht="33" customHeight="1" x14ac:dyDescent="0.25">
      <c r="A91" s="42" t="s">
        <v>654</v>
      </c>
      <c r="B91" s="163"/>
      <c r="C91" s="142" t="s">
        <v>655</v>
      </c>
      <c r="D91" s="243"/>
      <c r="E91" s="243"/>
    </row>
    <row r="92" spans="1:5" x14ac:dyDescent="0.25">
      <c r="A92" s="254"/>
      <c r="B92" s="255"/>
      <c r="C92" s="255"/>
      <c r="D92" s="256"/>
    </row>
    <row r="93" spans="1:5" x14ac:dyDescent="0.25">
      <c r="A93" s="247" t="s">
        <v>768</v>
      </c>
      <c r="B93" s="248"/>
      <c r="C93" s="248"/>
      <c r="D93" s="249"/>
    </row>
    <row r="94" spans="1:5" ht="33" customHeight="1" x14ac:dyDescent="0.25">
      <c r="A94" s="117" t="s">
        <v>758</v>
      </c>
      <c r="B94" s="258" t="e">
        <f>VLOOKUP(A94,Lookup_Admin!A:G,6,FALSE)</f>
        <v>#N/A</v>
      </c>
      <c r="C94" s="258"/>
      <c r="D94" s="258"/>
    </row>
    <row r="95" spans="1:5" ht="33" customHeight="1" x14ac:dyDescent="0.25">
      <c r="A95" s="118" t="s">
        <v>759</v>
      </c>
      <c r="B95" s="120" t="e">
        <f>CONCATENATE("Severity"," = ",VLOOKUP(A94,Risk_Assessment!$G:$N,6,FALSE))</f>
        <v>#N/A</v>
      </c>
      <c r="C95" s="120" t="e">
        <f>CONCATENATE("Likelihood"," = ",VLOOKUP(A94,Risk_Assessment!$G:$N,5,FALSE))</f>
        <v>#N/A</v>
      </c>
      <c r="D95" s="120" t="e">
        <f>CONCATENATE("Risk Rating"," = ",VLOOKUP(A94,Risk_Assessment!$G:$N,7,FALSE))</f>
        <v>#N/A</v>
      </c>
    </row>
    <row r="96" spans="1:5" ht="33" customHeight="1" x14ac:dyDescent="0.25">
      <c r="A96" s="41" t="s">
        <v>755</v>
      </c>
      <c r="B96" s="244" t="s">
        <v>778</v>
      </c>
      <c r="C96" s="245"/>
      <c r="D96" s="246"/>
    </row>
    <row r="97" spans="1:5" ht="33" customHeight="1" x14ac:dyDescent="0.25">
      <c r="A97" s="41" t="s">
        <v>668</v>
      </c>
      <c r="B97" s="257" t="s">
        <v>647</v>
      </c>
      <c r="C97" s="257"/>
      <c r="D97" s="257"/>
    </row>
    <row r="98" spans="1:5" ht="33" customHeight="1" x14ac:dyDescent="0.25">
      <c r="A98" s="41" t="s">
        <v>669</v>
      </c>
      <c r="B98" s="251" t="s">
        <v>657</v>
      </c>
      <c r="C98" s="252"/>
      <c r="D98" s="253"/>
    </row>
    <row r="99" spans="1:5" ht="33" customHeight="1" x14ac:dyDescent="0.25">
      <c r="A99" s="41" t="s">
        <v>670</v>
      </c>
      <c r="B99" s="251"/>
      <c r="C99" s="252"/>
      <c r="D99" s="253"/>
    </row>
    <row r="100" spans="1:5" ht="33" customHeight="1" x14ac:dyDescent="0.25">
      <c r="A100" s="41" t="s">
        <v>756</v>
      </c>
      <c r="B100" s="116"/>
      <c r="C100" s="143" t="s">
        <v>757</v>
      </c>
      <c r="D100" s="127" t="s">
        <v>779</v>
      </c>
    </row>
    <row r="101" spans="1:5" ht="33" customHeight="1" x14ac:dyDescent="0.25">
      <c r="A101" s="41" t="s">
        <v>654</v>
      </c>
      <c r="B101" s="163"/>
      <c r="C101" s="143" t="s">
        <v>655</v>
      </c>
      <c r="D101" s="243"/>
      <c r="E101" s="243"/>
    </row>
    <row r="102" spans="1:5" x14ac:dyDescent="0.25">
      <c r="A102" s="254"/>
      <c r="B102" s="255"/>
      <c r="C102" s="255"/>
      <c r="D102" s="256"/>
    </row>
    <row r="103" spans="1:5" x14ac:dyDescent="0.25">
      <c r="A103" s="247" t="s">
        <v>769</v>
      </c>
      <c r="B103" s="248"/>
      <c r="C103" s="248"/>
      <c r="D103" s="249"/>
    </row>
    <row r="104" spans="1:5" ht="33" customHeight="1" x14ac:dyDescent="0.25">
      <c r="A104" s="117" t="s">
        <v>758</v>
      </c>
      <c r="B104" s="250" t="e">
        <f>VLOOKUP(A104,Lookup_Admin!A:G,6,FALSE)</f>
        <v>#N/A</v>
      </c>
      <c r="C104" s="250"/>
      <c r="D104" s="250"/>
    </row>
    <row r="105" spans="1:5" ht="33" customHeight="1" x14ac:dyDescent="0.25">
      <c r="A105" s="118" t="s">
        <v>759</v>
      </c>
      <c r="B105" s="121" t="e">
        <f>CONCATENATE("Severity"," = ",VLOOKUP(A104,Risk_Assessment!$G:$N,6,FALSE))</f>
        <v>#N/A</v>
      </c>
      <c r="C105" s="121" t="e">
        <f>CONCATENATE("Likelihood"," = ",VLOOKUP(A104,Risk_Assessment!$G:$N,5,FALSE))</f>
        <v>#N/A</v>
      </c>
      <c r="D105" s="121" t="e">
        <f>CONCATENATE("Risk Rating"," = ",VLOOKUP(A104,Risk_Assessment!$G:$N,7,FALSE))</f>
        <v>#N/A</v>
      </c>
    </row>
    <row r="106" spans="1:5" ht="33" customHeight="1" x14ac:dyDescent="0.25">
      <c r="A106" s="42" t="s">
        <v>755</v>
      </c>
      <c r="B106" s="244" t="s">
        <v>778</v>
      </c>
      <c r="C106" s="245"/>
      <c r="D106" s="246"/>
    </row>
    <row r="107" spans="1:5" ht="33" customHeight="1" x14ac:dyDescent="0.25">
      <c r="A107" s="42" t="s">
        <v>668</v>
      </c>
      <c r="B107" s="257" t="s">
        <v>647</v>
      </c>
      <c r="C107" s="257"/>
      <c r="D107" s="257"/>
    </row>
    <row r="108" spans="1:5" ht="33" customHeight="1" x14ac:dyDescent="0.25">
      <c r="A108" s="42" t="s">
        <v>669</v>
      </c>
      <c r="B108" s="251" t="s">
        <v>657</v>
      </c>
      <c r="C108" s="252"/>
      <c r="D108" s="253"/>
    </row>
    <row r="109" spans="1:5" ht="33" customHeight="1" x14ac:dyDescent="0.25">
      <c r="A109" s="42" t="s">
        <v>670</v>
      </c>
      <c r="B109" s="251"/>
      <c r="C109" s="252"/>
      <c r="D109" s="253"/>
    </row>
    <row r="110" spans="1:5" ht="33" customHeight="1" x14ac:dyDescent="0.25">
      <c r="A110" s="42" t="s">
        <v>756</v>
      </c>
      <c r="B110" s="116"/>
      <c r="C110" s="142" t="s">
        <v>757</v>
      </c>
      <c r="D110" s="127" t="s">
        <v>779</v>
      </c>
      <c r="E110" s="55"/>
    </row>
    <row r="111" spans="1:5" ht="33" customHeight="1" x14ac:dyDescent="0.25">
      <c r="A111" s="42" t="s">
        <v>654</v>
      </c>
      <c r="B111" s="163"/>
      <c r="C111" s="142" t="s">
        <v>655</v>
      </c>
      <c r="D111" s="243"/>
      <c r="E111" s="243"/>
    </row>
    <row r="112" spans="1:5" x14ac:dyDescent="0.25">
      <c r="A112" s="254"/>
      <c r="B112" s="255"/>
      <c r="C112" s="255"/>
      <c r="D112" s="256"/>
    </row>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sheetData>
  <sheetProtection algorithmName="SHA-512" hashValue="QCVqFjRwi71D7jxBrFGMMsR2HIUfpLLDnVvThWTrY594rdwzeL8uIp1iZZ+vyrDB0SkIOpGvsZW+M68y6avLRQ==" saltValue="/0UaQ7tJUAEm4X/BlbrA8A==" spinCount="100000" sheet="1" objects="1" scenarios="1" formatRows="0"/>
  <mergeCells count="96">
    <mergeCell ref="A8:B8"/>
    <mergeCell ref="C8:D8"/>
    <mergeCell ref="A23:D23"/>
    <mergeCell ref="B26:D26"/>
    <mergeCell ref="B36:D36"/>
    <mergeCell ref="B19:D19"/>
    <mergeCell ref="B24:D24"/>
    <mergeCell ref="B27:D27"/>
    <mergeCell ref="A22:D22"/>
    <mergeCell ref="B28:D28"/>
    <mergeCell ref="B29:D29"/>
    <mergeCell ref="A32:D32"/>
    <mergeCell ref="A33:D33"/>
    <mergeCell ref="B12:D12"/>
    <mergeCell ref="B14:D14"/>
    <mergeCell ref="B17:D17"/>
    <mergeCell ref="A7:D7"/>
    <mergeCell ref="A1:D1"/>
    <mergeCell ref="C2:D2"/>
    <mergeCell ref="C3:D3"/>
    <mergeCell ref="A2:B2"/>
    <mergeCell ref="A3:B3"/>
    <mergeCell ref="B5:D5"/>
    <mergeCell ref="B6:D6"/>
    <mergeCell ref="A43:D43"/>
    <mergeCell ref="A53:D53"/>
    <mergeCell ref="B44:D44"/>
    <mergeCell ref="B48:D48"/>
    <mergeCell ref="B34:D34"/>
    <mergeCell ref="B39:D39"/>
    <mergeCell ref="B37:D37"/>
    <mergeCell ref="B38:D38"/>
    <mergeCell ref="A42:D42"/>
    <mergeCell ref="B104:D104"/>
    <mergeCell ref="B108:D108"/>
    <mergeCell ref="B57:D57"/>
    <mergeCell ref="B68:D68"/>
    <mergeCell ref="B59:D59"/>
    <mergeCell ref="B58:D58"/>
    <mergeCell ref="A62:D62"/>
    <mergeCell ref="B98:D98"/>
    <mergeCell ref="B99:D99"/>
    <mergeCell ref="A72:D72"/>
    <mergeCell ref="A82:D82"/>
    <mergeCell ref="A92:D92"/>
    <mergeCell ref="B106:D106"/>
    <mergeCell ref="A103:D103"/>
    <mergeCell ref="A102:D102"/>
    <mergeCell ref="B97:D97"/>
    <mergeCell ref="B18:D18"/>
    <mergeCell ref="A9:D9"/>
    <mergeCell ref="A11:D11"/>
    <mergeCell ref="B13:D13"/>
    <mergeCell ref="A12:A13"/>
    <mergeCell ref="B16:D16"/>
    <mergeCell ref="A10:B10"/>
    <mergeCell ref="C10:D10"/>
    <mergeCell ref="A112:D112"/>
    <mergeCell ref="B107:D107"/>
    <mergeCell ref="B109:D109"/>
    <mergeCell ref="B47:D47"/>
    <mergeCell ref="B49:D49"/>
    <mergeCell ref="B54:D54"/>
    <mergeCell ref="B64:D64"/>
    <mergeCell ref="B67:D67"/>
    <mergeCell ref="B87:D87"/>
    <mergeCell ref="B94:D94"/>
    <mergeCell ref="B88:D88"/>
    <mergeCell ref="B89:D89"/>
    <mergeCell ref="B77:D77"/>
    <mergeCell ref="B78:D78"/>
    <mergeCell ref="B74:D74"/>
    <mergeCell ref="B79:D79"/>
    <mergeCell ref="A93:D93"/>
    <mergeCell ref="B84:D84"/>
    <mergeCell ref="B69:D69"/>
    <mergeCell ref="A52:D52"/>
    <mergeCell ref="D71:E71"/>
    <mergeCell ref="D81:E81"/>
    <mergeCell ref="D91:E91"/>
    <mergeCell ref="D101:E101"/>
    <mergeCell ref="D111:E111"/>
    <mergeCell ref="D21:E21"/>
    <mergeCell ref="D31:E31"/>
    <mergeCell ref="D41:E41"/>
    <mergeCell ref="D51:E51"/>
    <mergeCell ref="D61:E61"/>
    <mergeCell ref="B56:D56"/>
    <mergeCell ref="B76:D76"/>
    <mergeCell ref="B96:D96"/>
    <mergeCell ref="B46:D46"/>
    <mergeCell ref="B66:D66"/>
    <mergeCell ref="B86:D86"/>
    <mergeCell ref="A63:D63"/>
    <mergeCell ref="A73:D73"/>
    <mergeCell ref="A83:D83"/>
  </mergeCells>
  <conditionalFormatting sqref="A1:D1 C2:C3 A2:A3">
    <cfRule type="cellIs" dxfId="117" priority="988" operator="equal">
      <formula>0</formula>
    </cfRule>
  </conditionalFormatting>
  <conditionalFormatting sqref="B17:D17">
    <cfRule type="cellIs" dxfId="116" priority="987" operator="equal">
      <formula>"Overtype or select from dropdown list of standard mitigation measures"</formula>
    </cfRule>
  </conditionalFormatting>
  <conditionalFormatting sqref="B15:D15">
    <cfRule type="cellIs" dxfId="115" priority="986" operator="equal">
      <formula>N/A</formula>
    </cfRule>
  </conditionalFormatting>
  <conditionalFormatting sqref="B5:D5">
    <cfRule type="cellIs" dxfId="114" priority="985" operator="equal">
      <formula>"Brief descriptions of the issues"</formula>
    </cfRule>
  </conditionalFormatting>
  <conditionalFormatting sqref="B18:D18 B19">
    <cfRule type="cellIs" dxfId="113" priority="973" operator="equal">
      <formula>"Description of the actions required to mitigate the risks"</formula>
    </cfRule>
  </conditionalFormatting>
  <conditionalFormatting sqref="B6:D6">
    <cfRule type="cellIs" dxfId="112" priority="970" operator="equal">
      <formula>"Once all actions have been completed what is the status of the Private Supply"</formula>
    </cfRule>
  </conditionalFormatting>
  <conditionalFormatting sqref="B4">
    <cfRule type="cellIs" dxfId="111" priority="969" operator="equal">
      <formula>"Name &amp; Position"</formula>
    </cfRule>
  </conditionalFormatting>
  <conditionalFormatting sqref="B25:D25">
    <cfRule type="cellIs" dxfId="110" priority="786" operator="equal">
      <formula>N/A</formula>
    </cfRule>
  </conditionalFormatting>
  <conditionalFormatting sqref="C8">
    <cfRule type="cellIs" dxfId="109" priority="255" stopIfTrue="1" operator="equal">
      <formula>"Medium Risk"</formula>
    </cfRule>
    <cfRule type="cellIs" dxfId="108" priority="256" stopIfTrue="1" operator="equal">
      <formula>"Low Risk"</formula>
    </cfRule>
    <cfRule type="cellIs" dxfId="107" priority="257" stopIfTrue="1" operator="equal">
      <formula>"High Risk"</formula>
    </cfRule>
    <cfRule type="cellIs" dxfId="106" priority="258" stopIfTrue="1" operator="equal">
      <formula>"Very High Risk"</formula>
    </cfRule>
  </conditionalFormatting>
  <conditionalFormatting sqref="A14">
    <cfRule type="cellIs" dxfId="105" priority="253" operator="equal">
      <formula>"Main Risk"</formula>
    </cfRule>
  </conditionalFormatting>
  <conditionalFormatting sqref="A15">
    <cfRule type="cellIs" dxfId="104" priority="252" operator="equal">
      <formula>"Associated risks"</formula>
    </cfRule>
  </conditionalFormatting>
  <conditionalFormatting sqref="A24">
    <cfRule type="cellIs" dxfId="103" priority="251" operator="equal">
      <formula>"Main Risk"</formula>
    </cfRule>
  </conditionalFormatting>
  <conditionalFormatting sqref="A25">
    <cfRule type="cellIs" dxfId="102" priority="250" operator="equal">
      <formula>"Associated risks"</formula>
    </cfRule>
  </conditionalFormatting>
  <conditionalFormatting sqref="B35:D35">
    <cfRule type="cellIs" dxfId="101" priority="231" operator="equal">
      <formula>N/A</formula>
    </cfRule>
  </conditionalFormatting>
  <conditionalFormatting sqref="A34">
    <cfRule type="cellIs" dxfId="100" priority="223" operator="equal">
      <formula>"Main Risk"</formula>
    </cfRule>
  </conditionalFormatting>
  <conditionalFormatting sqref="A35">
    <cfRule type="cellIs" dxfId="99" priority="222" operator="equal">
      <formula>"Associated risks"</formula>
    </cfRule>
  </conditionalFormatting>
  <conditionalFormatting sqref="B55:D55">
    <cfRule type="cellIs" dxfId="98" priority="220" operator="equal">
      <formula>N/A</formula>
    </cfRule>
  </conditionalFormatting>
  <conditionalFormatting sqref="A54">
    <cfRule type="cellIs" dxfId="97" priority="212" operator="equal">
      <formula>"Main Risk"</formula>
    </cfRule>
  </conditionalFormatting>
  <conditionalFormatting sqref="A55">
    <cfRule type="cellIs" dxfId="96" priority="211" operator="equal">
      <formula>"Associated risks"</formula>
    </cfRule>
  </conditionalFormatting>
  <conditionalFormatting sqref="B75:D75">
    <cfRule type="cellIs" dxfId="95" priority="209" operator="equal">
      <formula>N/A</formula>
    </cfRule>
  </conditionalFormatting>
  <conditionalFormatting sqref="A74">
    <cfRule type="cellIs" dxfId="94" priority="201" operator="equal">
      <formula>"Main Risk"</formula>
    </cfRule>
  </conditionalFormatting>
  <conditionalFormatting sqref="A75">
    <cfRule type="cellIs" dxfId="93" priority="200" operator="equal">
      <formula>"Associated risks"</formula>
    </cfRule>
  </conditionalFormatting>
  <conditionalFormatting sqref="B95:D95">
    <cfRule type="cellIs" dxfId="92" priority="198" operator="equal">
      <formula>N/A</formula>
    </cfRule>
  </conditionalFormatting>
  <conditionalFormatting sqref="A94">
    <cfRule type="cellIs" dxfId="91" priority="190" operator="equal">
      <formula>"Main Risk"</formula>
    </cfRule>
  </conditionalFormatting>
  <conditionalFormatting sqref="A95">
    <cfRule type="cellIs" dxfId="90" priority="189" operator="equal">
      <formula>"Associated risks"</formula>
    </cfRule>
  </conditionalFormatting>
  <conditionalFormatting sqref="B45:D45">
    <cfRule type="cellIs" dxfId="89" priority="188" operator="equal">
      <formula>N/A</formula>
    </cfRule>
  </conditionalFormatting>
  <conditionalFormatting sqref="A44">
    <cfRule type="cellIs" dxfId="88" priority="180" operator="equal">
      <formula>"Main Risk"</formula>
    </cfRule>
  </conditionalFormatting>
  <conditionalFormatting sqref="A45">
    <cfRule type="cellIs" dxfId="87" priority="179" operator="equal">
      <formula>"Associated risks"</formula>
    </cfRule>
  </conditionalFormatting>
  <conditionalFormatting sqref="B65:D65">
    <cfRule type="cellIs" dxfId="86" priority="177" operator="equal">
      <formula>N/A</formula>
    </cfRule>
  </conditionalFormatting>
  <conditionalFormatting sqref="A64">
    <cfRule type="cellIs" dxfId="85" priority="169" operator="equal">
      <formula>"Main Risk"</formula>
    </cfRule>
  </conditionalFormatting>
  <conditionalFormatting sqref="A65">
    <cfRule type="cellIs" dxfId="84" priority="168" operator="equal">
      <formula>"Associated risks"</formula>
    </cfRule>
  </conditionalFormatting>
  <conditionalFormatting sqref="B85:D85">
    <cfRule type="cellIs" dxfId="83" priority="166" operator="equal">
      <formula>N/A</formula>
    </cfRule>
  </conditionalFormatting>
  <conditionalFormatting sqref="A84">
    <cfRule type="cellIs" dxfId="82" priority="158" operator="equal">
      <formula>"Main Risk"</formula>
    </cfRule>
  </conditionalFormatting>
  <conditionalFormatting sqref="A85">
    <cfRule type="cellIs" dxfId="81" priority="157" operator="equal">
      <formula>"Associated risks"</formula>
    </cfRule>
  </conditionalFormatting>
  <conditionalFormatting sqref="B105:D105">
    <cfRule type="cellIs" dxfId="80" priority="155" operator="equal">
      <formula>N/A</formula>
    </cfRule>
  </conditionalFormatting>
  <conditionalFormatting sqref="A104">
    <cfRule type="cellIs" dxfId="79" priority="147" operator="equal">
      <formula>"Main Risk"</formula>
    </cfRule>
  </conditionalFormatting>
  <conditionalFormatting sqref="A105">
    <cfRule type="cellIs" dxfId="78" priority="146" operator="equal">
      <formula>"Associated risks"</formula>
    </cfRule>
  </conditionalFormatting>
  <conditionalFormatting sqref="B16">
    <cfRule type="cellIs" dxfId="77" priority="144" operator="equal">
      <formula>N/A</formula>
    </cfRule>
  </conditionalFormatting>
  <conditionalFormatting sqref="B26">
    <cfRule type="cellIs" dxfId="76" priority="127" operator="equal">
      <formula>N/A</formula>
    </cfRule>
  </conditionalFormatting>
  <conditionalFormatting sqref="B36">
    <cfRule type="cellIs" dxfId="75" priority="119" operator="equal">
      <formula>N/A</formula>
    </cfRule>
  </conditionalFormatting>
  <conditionalFormatting sqref="B46">
    <cfRule type="cellIs" dxfId="74" priority="111" operator="equal">
      <formula>N/A</formula>
    </cfRule>
  </conditionalFormatting>
  <conditionalFormatting sqref="B56">
    <cfRule type="cellIs" dxfId="73" priority="103" operator="equal">
      <formula>N/A</formula>
    </cfRule>
  </conditionalFormatting>
  <conditionalFormatting sqref="B66">
    <cfRule type="cellIs" dxfId="72" priority="95" operator="equal">
      <formula>N/A</formula>
    </cfRule>
  </conditionalFormatting>
  <conditionalFormatting sqref="B76">
    <cfRule type="cellIs" dxfId="71" priority="87" operator="equal">
      <formula>N/A</formula>
    </cfRule>
  </conditionalFormatting>
  <conditionalFormatting sqref="B86">
    <cfRule type="cellIs" dxfId="70" priority="79" operator="equal">
      <formula>N/A</formula>
    </cfRule>
  </conditionalFormatting>
  <conditionalFormatting sqref="B96">
    <cfRule type="cellIs" dxfId="69" priority="71" operator="equal">
      <formula>N/A</formula>
    </cfRule>
  </conditionalFormatting>
  <conditionalFormatting sqref="B106">
    <cfRule type="cellIs" dxfId="68" priority="63" operator="equal">
      <formula>N/A</formula>
    </cfRule>
  </conditionalFormatting>
  <conditionalFormatting sqref="C10">
    <cfRule type="cellIs" dxfId="67" priority="59" stopIfTrue="1" operator="equal">
      <formula>"Medium Risk"</formula>
    </cfRule>
    <cfRule type="cellIs" dxfId="66" priority="60" stopIfTrue="1" operator="equal">
      <formula>"Low Risk"</formula>
    </cfRule>
    <cfRule type="cellIs" dxfId="65" priority="61" stopIfTrue="1" operator="equal">
      <formula>"High Risk"</formula>
    </cfRule>
    <cfRule type="cellIs" dxfId="64" priority="62" stopIfTrue="1" operator="equal">
      <formula>"Very High Risk"</formula>
    </cfRule>
  </conditionalFormatting>
  <conditionalFormatting sqref="D21">
    <cfRule type="cellIs" dxfId="63" priority="55" stopIfTrue="1" operator="equal">
      <formula>"Medium Risk"</formula>
    </cfRule>
    <cfRule type="cellIs" dxfId="62" priority="56" stopIfTrue="1" operator="equal">
      <formula>"Low Risk"</formula>
    </cfRule>
    <cfRule type="cellIs" dxfId="61" priority="57" stopIfTrue="1" operator="equal">
      <formula>"High Risk"</formula>
    </cfRule>
    <cfRule type="cellIs" dxfId="60" priority="58" stopIfTrue="1" operator="equal">
      <formula>"Very High Risk"</formula>
    </cfRule>
  </conditionalFormatting>
  <conditionalFormatting sqref="D31">
    <cfRule type="cellIs" dxfId="59" priority="51" stopIfTrue="1" operator="equal">
      <formula>"Medium Risk"</formula>
    </cfRule>
    <cfRule type="cellIs" dxfId="58" priority="52" stopIfTrue="1" operator="equal">
      <formula>"Low Risk"</formula>
    </cfRule>
    <cfRule type="cellIs" dxfId="57" priority="53" stopIfTrue="1" operator="equal">
      <formula>"High Risk"</formula>
    </cfRule>
    <cfRule type="cellIs" dxfId="56" priority="54" stopIfTrue="1" operator="equal">
      <formula>"Very High Risk"</formula>
    </cfRule>
  </conditionalFormatting>
  <conditionalFormatting sqref="D41">
    <cfRule type="cellIs" dxfId="55" priority="47" stopIfTrue="1" operator="equal">
      <formula>"Medium Risk"</formula>
    </cfRule>
    <cfRule type="cellIs" dxfId="54" priority="48" stopIfTrue="1" operator="equal">
      <formula>"Low Risk"</formula>
    </cfRule>
    <cfRule type="cellIs" dxfId="53" priority="49" stopIfTrue="1" operator="equal">
      <formula>"High Risk"</formula>
    </cfRule>
    <cfRule type="cellIs" dxfId="52" priority="50" stopIfTrue="1" operator="equal">
      <formula>"Very High Risk"</formula>
    </cfRule>
  </conditionalFormatting>
  <conditionalFormatting sqref="D51">
    <cfRule type="cellIs" dxfId="51" priority="43" stopIfTrue="1" operator="equal">
      <formula>"Medium Risk"</formula>
    </cfRule>
    <cfRule type="cellIs" dxfId="50" priority="44" stopIfTrue="1" operator="equal">
      <formula>"Low Risk"</formula>
    </cfRule>
    <cfRule type="cellIs" dxfId="49" priority="45" stopIfTrue="1" operator="equal">
      <formula>"High Risk"</formula>
    </cfRule>
    <cfRule type="cellIs" dxfId="48" priority="46" stopIfTrue="1" operator="equal">
      <formula>"Very High Risk"</formula>
    </cfRule>
  </conditionalFormatting>
  <conditionalFormatting sqref="D61">
    <cfRule type="cellIs" dxfId="47" priority="39" stopIfTrue="1" operator="equal">
      <formula>"Medium Risk"</formula>
    </cfRule>
    <cfRule type="cellIs" dxfId="46" priority="40" stopIfTrue="1" operator="equal">
      <formula>"Low Risk"</formula>
    </cfRule>
    <cfRule type="cellIs" dxfId="45" priority="41" stopIfTrue="1" operator="equal">
      <formula>"High Risk"</formula>
    </cfRule>
    <cfRule type="cellIs" dxfId="44" priority="42" stopIfTrue="1" operator="equal">
      <formula>"Very High Risk"</formula>
    </cfRule>
  </conditionalFormatting>
  <conditionalFormatting sqref="D71">
    <cfRule type="cellIs" dxfId="43" priority="35" stopIfTrue="1" operator="equal">
      <formula>"Medium Risk"</formula>
    </cfRule>
    <cfRule type="cellIs" dxfId="42" priority="36" stopIfTrue="1" operator="equal">
      <formula>"Low Risk"</formula>
    </cfRule>
    <cfRule type="cellIs" dxfId="41" priority="37" stopIfTrue="1" operator="equal">
      <formula>"High Risk"</formula>
    </cfRule>
    <cfRule type="cellIs" dxfId="40" priority="38" stopIfTrue="1" operator="equal">
      <formula>"Very High Risk"</formula>
    </cfRule>
  </conditionalFormatting>
  <conditionalFormatting sqref="D81">
    <cfRule type="cellIs" dxfId="39" priority="31" stopIfTrue="1" operator="equal">
      <formula>"Medium Risk"</formula>
    </cfRule>
    <cfRule type="cellIs" dxfId="38" priority="32" stopIfTrue="1" operator="equal">
      <formula>"Low Risk"</formula>
    </cfRule>
    <cfRule type="cellIs" dxfId="37" priority="33" stopIfTrue="1" operator="equal">
      <formula>"High Risk"</formula>
    </cfRule>
    <cfRule type="cellIs" dxfId="36" priority="34" stopIfTrue="1" operator="equal">
      <formula>"Very High Risk"</formula>
    </cfRule>
  </conditionalFormatting>
  <conditionalFormatting sqref="D91">
    <cfRule type="cellIs" dxfId="35" priority="27" stopIfTrue="1" operator="equal">
      <formula>"Medium Risk"</formula>
    </cfRule>
    <cfRule type="cellIs" dxfId="34" priority="28" stopIfTrue="1" operator="equal">
      <formula>"Low Risk"</formula>
    </cfRule>
    <cfRule type="cellIs" dxfId="33" priority="29" stopIfTrue="1" operator="equal">
      <formula>"High Risk"</formula>
    </cfRule>
    <cfRule type="cellIs" dxfId="32" priority="30" stopIfTrue="1" operator="equal">
      <formula>"Very High Risk"</formula>
    </cfRule>
  </conditionalFormatting>
  <conditionalFormatting sqref="D101">
    <cfRule type="cellIs" dxfId="31" priority="23" stopIfTrue="1" operator="equal">
      <formula>"Medium Risk"</formula>
    </cfRule>
    <cfRule type="cellIs" dxfId="30" priority="24" stopIfTrue="1" operator="equal">
      <formula>"Low Risk"</formula>
    </cfRule>
    <cfRule type="cellIs" dxfId="29" priority="25" stopIfTrue="1" operator="equal">
      <formula>"High Risk"</formula>
    </cfRule>
    <cfRule type="cellIs" dxfId="28" priority="26" stopIfTrue="1" operator="equal">
      <formula>"Very High Risk"</formula>
    </cfRule>
  </conditionalFormatting>
  <conditionalFormatting sqref="D111">
    <cfRule type="cellIs" dxfId="27" priority="19" stopIfTrue="1" operator="equal">
      <formula>"Medium Risk"</formula>
    </cfRule>
    <cfRule type="cellIs" dxfId="26" priority="20" stopIfTrue="1" operator="equal">
      <formula>"Low Risk"</formula>
    </cfRule>
    <cfRule type="cellIs" dxfId="25" priority="21" stopIfTrue="1" operator="equal">
      <formula>"High Risk"</formula>
    </cfRule>
    <cfRule type="cellIs" dxfId="24" priority="22" stopIfTrue="1" operator="equal">
      <formula>"Very High Risk"</formula>
    </cfRule>
  </conditionalFormatting>
  <conditionalFormatting sqref="B27:D27">
    <cfRule type="cellIs" dxfId="23" priority="18" operator="equal">
      <formula>"Overtype or select from dropdown list of standard mitigation measures"</formula>
    </cfRule>
  </conditionalFormatting>
  <conditionalFormatting sqref="B28:D28 B29">
    <cfRule type="cellIs" dxfId="22" priority="17" operator="equal">
      <formula>"Description of the actions required to mitigate the risks"</formula>
    </cfRule>
  </conditionalFormatting>
  <conditionalFormatting sqref="B37:D37">
    <cfRule type="cellIs" dxfId="21" priority="16" operator="equal">
      <formula>"Overtype or select from dropdown list of standard mitigation measures"</formula>
    </cfRule>
  </conditionalFormatting>
  <conditionalFormatting sqref="B38:D38 B39">
    <cfRule type="cellIs" dxfId="20" priority="15" operator="equal">
      <formula>"Description of the actions required to mitigate the risks"</formula>
    </cfRule>
  </conditionalFormatting>
  <conditionalFormatting sqref="B47:D47">
    <cfRule type="cellIs" dxfId="19" priority="14" operator="equal">
      <formula>"Overtype or select from dropdown list of standard mitigation measures"</formula>
    </cfRule>
  </conditionalFormatting>
  <conditionalFormatting sqref="B48:D48 B49">
    <cfRule type="cellIs" dxfId="18" priority="13" operator="equal">
      <formula>"Description of the actions required to mitigate the risks"</formula>
    </cfRule>
  </conditionalFormatting>
  <conditionalFormatting sqref="B57:D57">
    <cfRule type="cellIs" dxfId="17" priority="12" operator="equal">
      <formula>"Overtype or select from dropdown list of standard mitigation measures"</formula>
    </cfRule>
  </conditionalFormatting>
  <conditionalFormatting sqref="B58:D58 B59">
    <cfRule type="cellIs" dxfId="16" priority="11" operator="equal">
      <formula>"Description of the actions required to mitigate the risks"</formula>
    </cfRule>
  </conditionalFormatting>
  <conditionalFormatting sqref="B67:D67">
    <cfRule type="cellIs" dxfId="15" priority="10" operator="equal">
      <formula>"Overtype or select from dropdown list of standard mitigation measures"</formula>
    </cfRule>
  </conditionalFormatting>
  <conditionalFormatting sqref="B68:D68 B69">
    <cfRule type="cellIs" dxfId="14" priority="9" operator="equal">
      <formula>"Description of the actions required to mitigate the risks"</formula>
    </cfRule>
  </conditionalFormatting>
  <conditionalFormatting sqref="B77:D77">
    <cfRule type="cellIs" dxfId="13" priority="8" operator="equal">
      <formula>"Overtype or select from dropdown list of standard mitigation measures"</formula>
    </cfRule>
  </conditionalFormatting>
  <conditionalFormatting sqref="B78:D78 B79">
    <cfRule type="cellIs" dxfId="12" priority="7" operator="equal">
      <formula>"Description of the actions required to mitigate the risks"</formula>
    </cfRule>
  </conditionalFormatting>
  <conditionalFormatting sqref="B87:D87">
    <cfRule type="cellIs" dxfId="11" priority="6" operator="equal">
      <formula>"Overtype or select from dropdown list of standard mitigation measures"</formula>
    </cfRule>
  </conditionalFormatting>
  <conditionalFormatting sqref="B88:D88 B89">
    <cfRule type="cellIs" dxfId="10" priority="5" operator="equal">
      <formula>"Description of the actions required to mitigate the risks"</formula>
    </cfRule>
  </conditionalFormatting>
  <conditionalFormatting sqref="B97:D97">
    <cfRule type="cellIs" dxfId="9" priority="4" operator="equal">
      <formula>"Overtype or select from dropdown list of standard mitigation measures"</formula>
    </cfRule>
  </conditionalFormatting>
  <conditionalFormatting sqref="B98:D98 B99">
    <cfRule type="cellIs" dxfId="8" priority="3" operator="equal">
      <formula>"Description of the actions required to mitigate the risks"</formula>
    </cfRule>
  </conditionalFormatting>
  <conditionalFormatting sqref="B107:D107">
    <cfRule type="cellIs" dxfId="7" priority="2" operator="equal">
      <formula>"Overtype or select from dropdown list of standard mitigation measures"</formula>
    </cfRule>
  </conditionalFormatting>
  <conditionalFormatting sqref="B108:D108 B109">
    <cfRule type="cellIs" dxfId="6" priority="1" operator="equal">
      <formula>"Description of the actions required to mitigate the risks"</formula>
    </cfRule>
  </conditionalFormatting>
  <pageMargins left="0.7" right="0.7" top="0.75" bottom="0.75" header="0.3" footer="0.3"/>
  <pageSetup paperSize="9" scale="70" fitToHeight="0" orientation="portrait" r:id="rId1"/>
  <headerFooter>
    <oddFooter>&amp;CDWI Private Water Supply Risk Assessment Tool V2.0 Page &amp;P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x14:formula1>
            <xm:f>Lookup_Admin!$J$34:$J$38</xm:f>
          </x14:formula1>
          <xm:sqref>B19:D19 B29:D29 B39:D39 B49:D49 B59:D59 B69:D69 B79:D79 B89:D89 B99:D99 B109:D109</xm:sqref>
        </x14:dataValidation>
        <x14:dataValidation type="list" allowBlank="1" showInputMessage="1" showErrorMessage="1">
          <x14:formula1>
            <xm:f>Lookup_Admin!$J$19:$J$22</xm:f>
          </x14:formula1>
          <xm:sqref>B21 B31 B41 B51 B61 B71 B81 B91 B101 B111</xm:sqref>
        </x14:dataValidation>
        <x14:dataValidation type="list" allowBlank="1" showInputMessage="1" showErrorMessage="1">
          <x14:formula1>
            <xm:f>Lookup_Admin!$K$27:$K$30</xm:f>
          </x14:formula1>
          <xm:sqref>C8 C10 D21 D31 D41 D51 D61 D71 D81 D91 D101 D111</xm:sqref>
        </x14:dataValidation>
        <x14:dataValidation type="list" allowBlank="1" showInputMessage="1">
          <x14:formula1>
            <xm:f>Lookup_Admin!$A$2:$A$98</xm:f>
          </x14:formula1>
          <xm:sqref>A14 A24 A84 A94 A34 A44 A54 A64 A74 A104</xm:sqref>
        </x14:dataValidation>
        <x14:dataValidation type="list" allowBlank="1" showInputMessage="1">
          <x14:formula1>
            <xm:f>Lookup_Admin!$S$2:$S$23</xm:f>
          </x14:formula1>
          <xm:sqref>B17:D17 B27:D27 B37:D37 B47:D47 B57:D57 B67:D67 B77:D77 B87:D87 B97:D97 B107:D107</xm:sqref>
        </x14:dataValidation>
        <x14:dataValidation type="list" allowBlank="1" showInputMessage="1" showErrorMessage="1">
          <x14:formula1>
            <xm:f>Lookup_Admin!$P$2:$P$62</xm:f>
          </x14:formula1>
          <xm:sqref>B18:D18 B28:D28 B38:D38 B48:D48 B58:D58 B68:D68 B78:D78 B88:D88 B98:D98 B108:D108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2"/>
  <sheetViews>
    <sheetView workbookViewId="0">
      <selection activeCell="C12" sqref="C12:D12"/>
    </sheetView>
  </sheetViews>
  <sheetFormatPr defaultColWidth="0" defaultRowHeight="15" zeroHeight="1" x14ac:dyDescent="0.25"/>
  <cols>
    <col min="1" max="1" width="31.42578125" style="125" customWidth="1"/>
    <col min="2" max="2" width="10.28515625" style="125" customWidth="1"/>
    <col min="3" max="3" width="14.42578125" style="125" customWidth="1"/>
    <col min="4" max="4" width="32.7109375" style="125" customWidth="1"/>
    <col min="5" max="5" width="11.7109375" style="125" customWidth="1"/>
    <col min="6" max="6" width="22.140625" style="125" customWidth="1"/>
    <col min="7" max="16384" width="9.140625" style="125" hidden="1"/>
  </cols>
  <sheetData>
    <row r="1" spans="1:6" ht="27.75" customHeight="1" x14ac:dyDescent="0.25">
      <c r="A1" s="130" t="s">
        <v>782</v>
      </c>
      <c r="B1" s="131"/>
      <c r="C1" s="131"/>
      <c r="D1" s="131"/>
      <c r="E1" s="131"/>
      <c r="F1" s="132"/>
    </row>
    <row r="2" spans="1:6" x14ac:dyDescent="0.25">
      <c r="A2" s="282" t="s">
        <v>770</v>
      </c>
      <c r="B2" s="283"/>
      <c r="C2" s="283"/>
      <c r="D2" s="283"/>
      <c r="E2" s="283"/>
      <c r="F2" s="284"/>
    </row>
    <row r="3" spans="1:6" x14ac:dyDescent="0.25">
      <c r="A3" s="133"/>
      <c r="B3" s="134"/>
      <c r="C3" s="134"/>
      <c r="D3" s="134"/>
      <c r="E3" s="134"/>
      <c r="F3" s="135"/>
    </row>
    <row r="4" spans="1:6" ht="15.75" x14ac:dyDescent="0.25">
      <c r="A4" s="285" t="str">
        <f>Supply_Details!B3</f>
        <v xml:space="preserve">Local Authority: </v>
      </c>
      <c r="B4" s="285"/>
      <c r="C4" s="285"/>
      <c r="D4" s="285" t="str">
        <f>CONCATENATE(Supply_Details!C3:D3," ",Supply_Details!C4:D4)</f>
        <v xml:space="preserve">Supply Reference:  </v>
      </c>
      <c r="E4" s="285"/>
      <c r="F4" s="285"/>
    </row>
    <row r="5" spans="1:6" ht="15.75" x14ac:dyDescent="0.25">
      <c r="A5" s="286" t="str">
        <f>Supply_Details!E2</f>
        <v xml:space="preserve">Supply Name &amp; Address: </v>
      </c>
      <c r="B5" s="286"/>
      <c r="C5" s="286"/>
      <c r="D5" s="287"/>
      <c r="E5" s="287"/>
      <c r="F5" s="286"/>
    </row>
    <row r="6" spans="1:6" ht="15.75" x14ac:dyDescent="0.25">
      <c r="A6" s="286"/>
      <c r="B6" s="286"/>
      <c r="C6" s="286"/>
      <c r="D6" s="288" t="str">
        <f>CONCATENATE('Controls_&amp;_Actions'!A4," ",'Controls_&amp;_Actions'!B4)</f>
        <v>Assessor: Name &amp; Position</v>
      </c>
      <c r="E6" s="288"/>
      <c r="F6" s="288"/>
    </row>
    <row r="7" spans="1:6" ht="80.25" customHeight="1" x14ac:dyDescent="0.25">
      <c r="A7" s="289" t="s">
        <v>771</v>
      </c>
      <c r="B7" s="290"/>
      <c r="C7" s="291"/>
      <c r="D7" s="292"/>
      <c r="E7" s="292"/>
      <c r="F7" s="293"/>
    </row>
    <row r="8" spans="1:6" x14ac:dyDescent="0.25">
      <c r="A8" s="294" t="s">
        <v>772</v>
      </c>
      <c r="B8" s="295"/>
      <c r="C8" s="296">
        <f>'Controls_&amp;_Actions'!C10:D10</f>
        <v>0</v>
      </c>
      <c r="D8" s="297"/>
      <c r="E8" s="297"/>
      <c r="F8" s="298"/>
    </row>
    <row r="9" spans="1:6" x14ac:dyDescent="0.25">
      <c r="A9" s="128">
        <f>Supply_Details!B8</f>
        <v>0</v>
      </c>
      <c r="B9" s="128" t="s">
        <v>781</v>
      </c>
      <c r="C9" s="129">
        <f>Supply_Details!E6</f>
        <v>0</v>
      </c>
      <c r="D9" s="128"/>
      <c r="E9" s="128"/>
      <c r="F9" s="128"/>
    </row>
    <row r="10" spans="1:6" x14ac:dyDescent="0.25">
      <c r="A10" s="281" t="s">
        <v>773</v>
      </c>
      <c r="B10" s="281"/>
      <c r="C10" s="281"/>
      <c r="D10" s="281"/>
      <c r="E10" s="281"/>
      <c r="F10" s="281"/>
    </row>
    <row r="11" spans="1:6" ht="30" x14ac:dyDescent="0.25">
      <c r="A11" s="124" t="s">
        <v>755</v>
      </c>
      <c r="B11" s="124" t="s">
        <v>774</v>
      </c>
      <c r="C11" s="280" t="s">
        <v>775</v>
      </c>
      <c r="D11" s="280"/>
      <c r="E11" s="124" t="s">
        <v>757</v>
      </c>
      <c r="F11" s="124" t="s">
        <v>776</v>
      </c>
    </row>
    <row r="12" spans="1:6" ht="45" x14ac:dyDescent="0.25">
      <c r="A12" s="123" t="str">
        <f>'Controls_&amp;_Actions'!B16</f>
        <v>Enter Description</v>
      </c>
      <c r="B12" s="126" t="str">
        <f>CONCATENATE('Controls_&amp;_Actions'!A14,", ",'Controls_&amp;_Actions'!A15)</f>
        <v>Main Risk, Associated risks</v>
      </c>
      <c r="C12" s="279" t="str">
        <f>'Controls_&amp;_Actions'!B18</f>
        <v>Description of the actions required to mitigate the risks</v>
      </c>
      <c r="D12" s="279"/>
      <c r="E12" s="126" t="str">
        <f>'Controls_&amp;_Actions'!D20</f>
        <v>Enter name or initials</v>
      </c>
      <c r="F12" s="122">
        <f>'Controls_&amp;_Actions'!B20</f>
        <v>0</v>
      </c>
    </row>
    <row r="13" spans="1:6" ht="45" customHeight="1" x14ac:dyDescent="0.25">
      <c r="A13" s="123" t="str">
        <f>'Controls_&amp;_Actions'!B26</f>
        <v>Enter Description</v>
      </c>
      <c r="B13" s="126" t="str">
        <f>CONCATENATE('Controls_&amp;_Actions'!A24,", ",'Controls_&amp;_Actions'!A25)</f>
        <v>Main Risk, Associated risks</v>
      </c>
      <c r="C13" s="279" t="str">
        <f>'Controls_&amp;_Actions'!B28</f>
        <v>Description of the actions required to mitigate the risks</v>
      </c>
      <c r="D13" s="279"/>
      <c r="E13" s="126" t="str">
        <f>'Controls_&amp;_Actions'!D30</f>
        <v>Enter name or initials</v>
      </c>
      <c r="F13" s="122">
        <f>'Controls_&amp;_Actions'!B30</f>
        <v>0</v>
      </c>
    </row>
    <row r="14" spans="1:6" ht="45.75" customHeight="1" x14ac:dyDescent="0.25">
      <c r="A14" s="123" t="str">
        <f>'Controls_&amp;_Actions'!B36</f>
        <v>Enter Description</v>
      </c>
      <c r="B14" s="126" t="str">
        <f>CONCATENATE('Controls_&amp;_Actions'!A34,", ",'Controls_&amp;_Actions'!A35)</f>
        <v>Main Risk, Associated risks</v>
      </c>
      <c r="C14" s="279" t="str">
        <f>'Controls_&amp;_Actions'!B38</f>
        <v>Description of the actions required to mitigate the risks</v>
      </c>
      <c r="D14" s="279"/>
      <c r="E14" s="126" t="str">
        <f>'Controls_&amp;_Actions'!D40</f>
        <v>Enter name or initials</v>
      </c>
      <c r="F14" s="122">
        <f>'Controls_&amp;_Actions'!B40</f>
        <v>0</v>
      </c>
    </row>
    <row r="15" spans="1:6" ht="45.75" customHeight="1" x14ac:dyDescent="0.25">
      <c r="A15" s="123" t="str">
        <f>'Controls_&amp;_Actions'!B46</f>
        <v>Enter Description</v>
      </c>
      <c r="B15" s="126" t="str">
        <f>CONCATENATE('Controls_&amp;_Actions'!A44,", ",'Controls_&amp;_Actions'!A45)</f>
        <v>Main Risk, Associated risks</v>
      </c>
      <c r="C15" s="279" t="str">
        <f>'Controls_&amp;_Actions'!B48</f>
        <v>Description of the actions required to mitigate the risks</v>
      </c>
      <c r="D15" s="279"/>
      <c r="E15" s="126" t="str">
        <f>'Controls_&amp;_Actions'!D50</f>
        <v>Enter name or initials</v>
      </c>
      <c r="F15" s="122">
        <f>'Controls_&amp;_Actions'!B50</f>
        <v>0</v>
      </c>
    </row>
    <row r="16" spans="1:6" ht="45.75" customHeight="1" x14ac:dyDescent="0.25">
      <c r="A16" s="123" t="str">
        <f>'Controls_&amp;_Actions'!B56</f>
        <v>Enter Description</v>
      </c>
      <c r="B16" s="126" t="str">
        <f>CONCATENATE('Controls_&amp;_Actions'!A54,", ",'Controls_&amp;_Actions'!A55)</f>
        <v>Main Risk, Associated risks</v>
      </c>
      <c r="C16" s="279" t="str">
        <f>'Controls_&amp;_Actions'!B58</f>
        <v>Description of the actions required to mitigate the risks</v>
      </c>
      <c r="D16" s="279"/>
      <c r="E16" s="126" t="str">
        <f>'Controls_&amp;_Actions'!D60</f>
        <v>Enter name or initials</v>
      </c>
      <c r="F16" s="122">
        <f>'Controls_&amp;_Actions'!B60</f>
        <v>0</v>
      </c>
    </row>
    <row r="17" spans="1:6" ht="45.75" customHeight="1" x14ac:dyDescent="0.25">
      <c r="A17" s="123" t="str">
        <f>'Controls_&amp;_Actions'!B66</f>
        <v>Enter Description</v>
      </c>
      <c r="B17" s="126" t="str">
        <f>CONCATENATE('Controls_&amp;_Actions'!A64,", ",'Controls_&amp;_Actions'!A65)</f>
        <v>Main Risk, Associated risks</v>
      </c>
      <c r="C17" s="279" t="str">
        <f>'Controls_&amp;_Actions'!B68</f>
        <v>Description of the actions required to mitigate the risks</v>
      </c>
      <c r="D17" s="279"/>
      <c r="E17" s="126" t="str">
        <f>'Controls_&amp;_Actions'!D70</f>
        <v>Enter name or initials</v>
      </c>
      <c r="F17" s="122">
        <f>'Controls_&amp;_Actions'!B70</f>
        <v>0</v>
      </c>
    </row>
    <row r="18" spans="1:6" ht="45.75" customHeight="1" x14ac:dyDescent="0.25">
      <c r="A18" s="123" t="str">
        <f>'Controls_&amp;_Actions'!B76</f>
        <v>Enter Description</v>
      </c>
      <c r="B18" s="126" t="str">
        <f>CONCATENATE('Controls_&amp;_Actions'!A74,", ",'Controls_&amp;_Actions'!A75)</f>
        <v>Main Risk, Associated risks</v>
      </c>
      <c r="C18" s="279" t="str">
        <f>'Controls_&amp;_Actions'!B78</f>
        <v>Description of the actions required to mitigate the risks</v>
      </c>
      <c r="D18" s="279"/>
      <c r="E18" s="126" t="str">
        <f>'Controls_&amp;_Actions'!D80</f>
        <v>Enter name or initials</v>
      </c>
      <c r="F18" s="122">
        <f>'Controls_&amp;_Actions'!B80</f>
        <v>0</v>
      </c>
    </row>
    <row r="19" spans="1:6" ht="45.75" customHeight="1" x14ac:dyDescent="0.25">
      <c r="A19" s="123" t="str">
        <f>'Controls_&amp;_Actions'!B86</f>
        <v>Enter Description</v>
      </c>
      <c r="B19" s="126" t="str">
        <f>CONCATENATE('Controls_&amp;_Actions'!A84,", ",'Controls_&amp;_Actions'!A85)</f>
        <v>Main Risk, Associated risks</v>
      </c>
      <c r="C19" s="279" t="str">
        <f>'Controls_&amp;_Actions'!B88</f>
        <v>Description of the actions required to mitigate the risks</v>
      </c>
      <c r="D19" s="279"/>
      <c r="E19" s="126" t="str">
        <f>'Controls_&amp;_Actions'!D90</f>
        <v>Enter name or initials</v>
      </c>
      <c r="F19" s="122">
        <f>'Controls_&amp;_Actions'!B90</f>
        <v>0</v>
      </c>
    </row>
    <row r="20" spans="1:6" ht="45.75" customHeight="1" x14ac:dyDescent="0.25">
      <c r="A20" s="123" t="str">
        <f>'Controls_&amp;_Actions'!B96</f>
        <v>Enter Description</v>
      </c>
      <c r="B20" s="126" t="str">
        <f>CONCATENATE('Controls_&amp;_Actions'!A94,", ",'Controls_&amp;_Actions'!A95)</f>
        <v>Main Risk, Associated risks</v>
      </c>
      <c r="C20" s="279" t="str">
        <f>'Controls_&amp;_Actions'!B98</f>
        <v>Description of the actions required to mitigate the risks</v>
      </c>
      <c r="D20" s="279"/>
      <c r="E20" s="126" t="str">
        <f>'Controls_&amp;_Actions'!D100</f>
        <v>Enter name or initials</v>
      </c>
      <c r="F20" s="122">
        <f>'Controls_&amp;_Actions'!B100</f>
        <v>0</v>
      </c>
    </row>
    <row r="21" spans="1:6" ht="45.75" customHeight="1" x14ac:dyDescent="0.25">
      <c r="A21" s="123" t="str">
        <f>'Controls_&amp;_Actions'!B106</f>
        <v>Enter Description</v>
      </c>
      <c r="B21" s="126" t="str">
        <f>CONCATENATE('Controls_&amp;_Actions'!A104,", ",'Controls_&amp;_Actions'!A105)</f>
        <v>Main Risk, Associated risks</v>
      </c>
      <c r="C21" s="279" t="str">
        <f>'Controls_&amp;_Actions'!B108</f>
        <v>Description of the actions required to mitigate the risks</v>
      </c>
      <c r="D21" s="279"/>
      <c r="E21" s="126" t="str">
        <f>'Controls_&amp;_Actions'!D110</f>
        <v>Enter name or initials</v>
      </c>
      <c r="F21" s="122">
        <f>'Controls_&amp;_Actions'!B110</f>
        <v>0</v>
      </c>
    </row>
    <row r="22" spans="1:6" ht="45.75" hidden="1" customHeight="1" x14ac:dyDescent="0.25"/>
  </sheetData>
  <sheetProtection algorithmName="SHA-512" hashValue="UG8ezpukXJ3m7x7eqULfgwAKWbupmDAE2KwpMfIM5RuJoaLsoLbO07XPk5PNi9+YoG+8J0DiXsVEMSCzLG3v8g==" saltValue="SsUmhPaWCnIIhkglf+bcOQ==" spinCount="100000" sheet="1" objects="1" scenarios="1" formatRows="0"/>
  <mergeCells count="22">
    <mergeCell ref="A10:F10"/>
    <mergeCell ref="A2:F2"/>
    <mergeCell ref="A4:C4"/>
    <mergeCell ref="D4:F4"/>
    <mergeCell ref="A5:C6"/>
    <mergeCell ref="D5:F5"/>
    <mergeCell ref="D6:F6"/>
    <mergeCell ref="A7:B7"/>
    <mergeCell ref="C7:F7"/>
    <mergeCell ref="A8:B8"/>
    <mergeCell ref="C8:F8"/>
    <mergeCell ref="C21:D21"/>
    <mergeCell ref="C11:D11"/>
    <mergeCell ref="C12:D12"/>
    <mergeCell ref="C13:D13"/>
    <mergeCell ref="C14:D14"/>
    <mergeCell ref="C15:D15"/>
    <mergeCell ref="C16:D16"/>
    <mergeCell ref="C17:D17"/>
    <mergeCell ref="C18:D18"/>
    <mergeCell ref="C19:D19"/>
    <mergeCell ref="C20:D20"/>
  </mergeCells>
  <conditionalFormatting sqref="A1:F1 D4:E5 A2:B5 C8">
    <cfRule type="cellIs" dxfId="5" priority="23" operator="equal">
      <formula>0</formula>
    </cfRule>
  </conditionalFormatting>
  <conditionalFormatting sqref="C8">
    <cfRule type="cellIs" dxfId="4" priority="19" operator="equal">
      <formula>"High Risk"</formula>
    </cfRule>
    <cfRule type="cellIs" dxfId="3" priority="20" operator="equal">
      <formula>"Very High Risk"</formula>
    </cfRule>
  </conditionalFormatting>
  <conditionalFormatting sqref="A12">
    <cfRule type="cellIs" dxfId="2" priority="16" operator="equal">
      <formula>0</formula>
    </cfRule>
  </conditionalFormatting>
  <conditionalFormatting sqref="A13">
    <cfRule type="cellIs" dxfId="1" priority="6" operator="equal">
      <formula>0</formula>
    </cfRule>
  </conditionalFormatting>
  <conditionalFormatting sqref="A14:A21">
    <cfRule type="cellIs" dxfId="0" priority="5" operator="equal">
      <formula>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50"/>
  <sheetViews>
    <sheetView workbookViewId="0">
      <pane xSplit="1" ySplit="1" topLeftCell="B2" activePane="bottomRight" state="frozen"/>
      <selection pane="topRight" activeCell="B1" sqref="B1"/>
      <selection pane="bottomLeft" activeCell="A2" sqref="A2"/>
      <selection pane="bottomRight" activeCell="M4" sqref="M4"/>
    </sheetView>
  </sheetViews>
  <sheetFormatPr defaultRowHeight="15" x14ac:dyDescent="0.25"/>
  <cols>
    <col min="1" max="1" width="9.140625" style="6" customWidth="1"/>
    <col min="2" max="2" width="3.28515625" style="3" customWidth="1"/>
    <col min="3" max="3" width="13.5703125" style="3" bestFit="1" customWidth="1"/>
    <col min="4" max="4" width="8.140625" style="3" bestFit="1" customWidth="1"/>
    <col min="5" max="5" width="2" style="3" bestFit="1" customWidth="1"/>
    <col min="6" max="6" width="21.28515625" style="23" customWidth="1"/>
    <col min="7" max="7" width="63.5703125" style="24" customWidth="1"/>
    <col min="8" max="9" width="11" style="24" customWidth="1"/>
    <col min="10" max="13" width="9.140625" style="3"/>
    <col min="14" max="14" width="54.5703125" style="3" customWidth="1"/>
    <col min="15" max="15" width="3.5703125" style="3" customWidth="1"/>
    <col min="16" max="16" width="9.140625" style="146"/>
    <col min="17" max="16384" width="9.140625" style="3"/>
  </cols>
  <sheetData>
    <row r="1" spans="1:19" s="4" customFormat="1" x14ac:dyDescent="0.25">
      <c r="A1" s="18" t="s">
        <v>22</v>
      </c>
      <c r="B1" s="18"/>
      <c r="C1" s="18" t="s">
        <v>176</v>
      </c>
      <c r="D1" s="18" t="s">
        <v>167</v>
      </c>
      <c r="E1" s="19"/>
      <c r="F1" s="22" t="s">
        <v>23</v>
      </c>
      <c r="G1" s="20" t="s">
        <v>183</v>
      </c>
      <c r="H1" s="20" t="s">
        <v>26</v>
      </c>
      <c r="I1" s="20"/>
      <c r="J1" s="19" t="s">
        <v>815</v>
      </c>
      <c r="K1" s="19"/>
      <c r="L1" s="19"/>
      <c r="M1" s="19"/>
      <c r="N1" s="19" t="s">
        <v>747</v>
      </c>
      <c r="O1" s="19"/>
      <c r="P1" s="145" t="s">
        <v>646</v>
      </c>
      <c r="Q1" s="19"/>
      <c r="S1" s="4" t="s">
        <v>788</v>
      </c>
    </row>
    <row r="2" spans="1:19" x14ac:dyDescent="0.25">
      <c r="A2" s="48" t="s">
        <v>683</v>
      </c>
      <c r="B2" s="48"/>
      <c r="C2" s="48" t="s">
        <v>41</v>
      </c>
      <c r="D2" s="48"/>
      <c r="F2" s="23" t="s">
        <v>684</v>
      </c>
      <c r="G2" s="49" t="s">
        <v>695</v>
      </c>
      <c r="H2" s="49" t="str">
        <f>Risk_Assessment!M8</f>
        <v>TBC</v>
      </c>
      <c r="I2" s="49" t="str">
        <f>IF(H2=C2,"Risk present","No risk")</f>
        <v>No risk</v>
      </c>
      <c r="P2" s="146" t="s">
        <v>657</v>
      </c>
      <c r="S2" s="144" t="s">
        <v>647</v>
      </c>
    </row>
    <row r="3" spans="1:19" x14ac:dyDescent="0.25">
      <c r="A3" s="3" t="s">
        <v>28</v>
      </c>
      <c r="C3" s="5" t="s">
        <v>40</v>
      </c>
      <c r="D3" s="3">
        <v>5</v>
      </c>
      <c r="F3" s="23" t="s">
        <v>29</v>
      </c>
      <c r="G3" s="49" t="s">
        <v>184</v>
      </c>
      <c r="H3" s="49" t="str">
        <f>Risk_Assessment!M9</f>
        <v>TBC</v>
      </c>
      <c r="I3" s="49" t="str">
        <f t="shared" ref="I3:I66" si="0">IF(H3=C3,"Risk present","No risk")</f>
        <v>No risk</v>
      </c>
      <c r="N3" s="64" t="s">
        <v>222</v>
      </c>
      <c r="P3" s="147" t="s">
        <v>586</v>
      </c>
      <c r="S3" s="38" t="s">
        <v>789</v>
      </c>
    </row>
    <row r="4" spans="1:19" x14ac:dyDescent="0.25">
      <c r="A4" s="3" t="s">
        <v>30</v>
      </c>
      <c r="C4" s="5" t="s">
        <v>40</v>
      </c>
      <c r="D4" s="3">
        <v>5</v>
      </c>
      <c r="F4" s="23" t="s">
        <v>31</v>
      </c>
      <c r="G4" s="49" t="s">
        <v>185</v>
      </c>
      <c r="H4" s="49" t="str">
        <f>Risk_Assessment!M10</f>
        <v>TBC</v>
      </c>
      <c r="I4" s="49" t="str">
        <f t="shared" si="0"/>
        <v>No risk</v>
      </c>
      <c r="N4" s="64" t="s">
        <v>223</v>
      </c>
      <c r="P4" s="147" t="s">
        <v>587</v>
      </c>
      <c r="S4" s="38" t="s">
        <v>790</v>
      </c>
    </row>
    <row r="5" spans="1:19" x14ac:dyDescent="0.25">
      <c r="A5" s="3" t="s">
        <v>32</v>
      </c>
      <c r="C5" s="5" t="s">
        <v>40</v>
      </c>
      <c r="D5" s="3">
        <v>5</v>
      </c>
      <c r="F5" s="23" t="s">
        <v>33</v>
      </c>
      <c r="G5" s="49" t="s">
        <v>186</v>
      </c>
      <c r="H5" s="49" t="str">
        <f>Risk_Assessment!M11</f>
        <v>TBC</v>
      </c>
      <c r="I5" s="49" t="str">
        <f t="shared" si="0"/>
        <v>No risk</v>
      </c>
      <c r="N5" s="64" t="s">
        <v>224</v>
      </c>
      <c r="P5" s="147" t="s">
        <v>588</v>
      </c>
      <c r="S5" s="38" t="s">
        <v>791</v>
      </c>
    </row>
    <row r="6" spans="1:19" x14ac:dyDescent="0.25">
      <c r="A6" s="3" t="s">
        <v>34</v>
      </c>
      <c r="C6" s="5" t="s">
        <v>40</v>
      </c>
      <c r="D6" s="3">
        <v>5</v>
      </c>
      <c r="F6" s="23" t="s">
        <v>35</v>
      </c>
      <c r="G6" s="49" t="s">
        <v>187</v>
      </c>
      <c r="H6" s="49" t="str">
        <f>Risk_Assessment!M12</f>
        <v>TBC</v>
      </c>
      <c r="I6" s="49" t="str">
        <f t="shared" si="0"/>
        <v>No risk</v>
      </c>
      <c r="N6" s="64" t="s">
        <v>225</v>
      </c>
      <c r="P6" s="147" t="s">
        <v>589</v>
      </c>
      <c r="S6" s="36" t="s">
        <v>792</v>
      </c>
    </row>
    <row r="7" spans="1:19" x14ac:dyDescent="0.25">
      <c r="A7" s="3" t="s">
        <v>36</v>
      </c>
      <c r="C7" s="5" t="s">
        <v>40</v>
      </c>
      <c r="D7" s="3">
        <v>5</v>
      </c>
      <c r="F7" s="23" t="s">
        <v>37</v>
      </c>
      <c r="G7" s="49" t="s">
        <v>188</v>
      </c>
      <c r="H7" s="49" t="str">
        <f>Risk_Assessment!M13</f>
        <v>TBC</v>
      </c>
      <c r="I7" s="49" t="str">
        <f t="shared" si="0"/>
        <v>No risk</v>
      </c>
      <c r="N7" s="64" t="s">
        <v>226</v>
      </c>
      <c r="P7" s="147" t="s">
        <v>590</v>
      </c>
      <c r="S7" s="37" t="s">
        <v>793</v>
      </c>
    </row>
    <row r="8" spans="1:19" x14ac:dyDescent="0.25">
      <c r="A8" s="3" t="s">
        <v>38</v>
      </c>
      <c r="C8" s="5" t="s">
        <v>41</v>
      </c>
      <c r="D8" s="3">
        <v>3</v>
      </c>
      <c r="F8" s="23" t="s">
        <v>39</v>
      </c>
      <c r="G8" s="49" t="s">
        <v>189</v>
      </c>
      <c r="H8" s="49" t="str">
        <f>Risk_Assessment!M14</f>
        <v>TBC</v>
      </c>
      <c r="I8" s="49" t="str">
        <f t="shared" si="0"/>
        <v>No risk</v>
      </c>
      <c r="J8" s="19" t="s">
        <v>572</v>
      </c>
      <c r="K8" s="27"/>
      <c r="L8" s="27"/>
      <c r="N8" s="64" t="s">
        <v>227</v>
      </c>
      <c r="P8" s="148" t="s">
        <v>591</v>
      </c>
      <c r="S8" s="37" t="s">
        <v>794</v>
      </c>
    </row>
    <row r="9" spans="1:19" x14ac:dyDescent="0.25">
      <c r="A9" s="4" t="s">
        <v>697</v>
      </c>
      <c r="B9" s="4"/>
      <c r="C9" s="4"/>
      <c r="D9" s="4"/>
      <c r="E9" s="4"/>
      <c r="F9" s="63"/>
      <c r="G9" s="160"/>
      <c r="H9" s="49"/>
      <c r="I9" s="49"/>
      <c r="J9" s="35" t="s">
        <v>4</v>
      </c>
      <c r="N9" s="64" t="s">
        <v>228</v>
      </c>
      <c r="P9" s="146" t="s">
        <v>592</v>
      </c>
      <c r="S9" s="38" t="s">
        <v>795</v>
      </c>
    </row>
    <row r="10" spans="1:19" x14ac:dyDescent="0.25">
      <c r="A10" s="3" t="s">
        <v>698</v>
      </c>
      <c r="C10" s="3" t="s">
        <v>41</v>
      </c>
      <c r="D10" s="3">
        <v>4</v>
      </c>
      <c r="F10" s="23" t="s">
        <v>699</v>
      </c>
      <c r="G10" s="49" t="s">
        <v>700</v>
      </c>
      <c r="H10" s="49" t="str">
        <f>Risk_Assessment!M17</f>
        <v>TBC</v>
      </c>
      <c r="I10" s="49" t="str">
        <f t="shared" si="0"/>
        <v>No risk</v>
      </c>
      <c r="J10" s="35" t="s">
        <v>5</v>
      </c>
      <c r="N10" s="64" t="s">
        <v>229</v>
      </c>
      <c r="P10" s="146" t="s">
        <v>593</v>
      </c>
      <c r="S10" s="38" t="s">
        <v>796</v>
      </c>
    </row>
    <row r="11" spans="1:19" x14ac:dyDescent="0.25">
      <c r="A11" s="3" t="s">
        <v>701</v>
      </c>
      <c r="C11" s="3" t="s">
        <v>41</v>
      </c>
      <c r="D11" s="3">
        <v>3</v>
      </c>
      <c r="F11" s="23" t="s">
        <v>702</v>
      </c>
      <c r="G11" s="49" t="s">
        <v>703</v>
      </c>
      <c r="H11" s="49" t="str">
        <f>Risk_Assessment!M18</f>
        <v>TBC</v>
      </c>
      <c r="I11" s="49" t="str">
        <f t="shared" si="0"/>
        <v>No risk</v>
      </c>
      <c r="J11" s="35" t="s">
        <v>6</v>
      </c>
      <c r="N11" s="64" t="s">
        <v>230</v>
      </c>
      <c r="P11" s="147" t="s">
        <v>594</v>
      </c>
      <c r="S11" s="38" t="s">
        <v>797</v>
      </c>
    </row>
    <row r="12" spans="1:19" x14ac:dyDescent="0.25">
      <c r="A12" s="3" t="s">
        <v>704</v>
      </c>
      <c r="C12" s="3" t="s">
        <v>40</v>
      </c>
      <c r="D12" s="3">
        <v>3</v>
      </c>
      <c r="F12" s="23" t="s">
        <v>705</v>
      </c>
      <c r="G12" s="49" t="s">
        <v>706</v>
      </c>
      <c r="H12" s="49" t="str">
        <f>Risk_Assessment!M19</f>
        <v>TBC</v>
      </c>
      <c r="I12" s="49" t="str">
        <f t="shared" si="0"/>
        <v>No risk</v>
      </c>
      <c r="J12" s="35" t="s">
        <v>7</v>
      </c>
      <c r="N12" s="64" t="s">
        <v>231</v>
      </c>
      <c r="P12" s="147" t="s">
        <v>595</v>
      </c>
      <c r="S12" s="38" t="s">
        <v>798</v>
      </c>
    </row>
    <row r="13" spans="1:19" x14ac:dyDescent="0.25">
      <c r="A13" s="3" t="s">
        <v>707</v>
      </c>
      <c r="C13" s="3" t="s">
        <v>40</v>
      </c>
      <c r="D13" s="3">
        <v>3</v>
      </c>
      <c r="F13" s="23" t="s">
        <v>708</v>
      </c>
      <c r="G13" s="49" t="s">
        <v>709</v>
      </c>
      <c r="H13" s="49" t="str">
        <f>Risk_Assessment!M20</f>
        <v>TBC</v>
      </c>
      <c r="I13" s="49" t="str">
        <f t="shared" si="0"/>
        <v>No risk</v>
      </c>
      <c r="J13" s="35" t="s">
        <v>8</v>
      </c>
      <c r="N13" s="64" t="s">
        <v>232</v>
      </c>
      <c r="P13" s="147" t="s">
        <v>596</v>
      </c>
      <c r="S13" s="36" t="s">
        <v>799</v>
      </c>
    </row>
    <row r="14" spans="1:19" x14ac:dyDescent="0.25">
      <c r="A14" s="3" t="s">
        <v>710</v>
      </c>
      <c r="C14" s="3" t="s">
        <v>41</v>
      </c>
      <c r="D14" s="3">
        <v>5</v>
      </c>
      <c r="F14" s="23" t="s">
        <v>711</v>
      </c>
      <c r="G14" s="49" t="s">
        <v>712</v>
      </c>
      <c r="H14" s="49" t="str">
        <f>Risk_Assessment!M21</f>
        <v>TBC</v>
      </c>
      <c r="I14" s="49" t="str">
        <f t="shared" si="0"/>
        <v>No risk</v>
      </c>
      <c r="J14" s="35" t="s">
        <v>9</v>
      </c>
      <c r="N14" s="64" t="s">
        <v>233</v>
      </c>
      <c r="P14" s="147" t="s">
        <v>597</v>
      </c>
      <c r="S14" s="36" t="s">
        <v>800</v>
      </c>
    </row>
    <row r="15" spans="1:19" x14ac:dyDescent="0.25">
      <c r="A15" s="3" t="s">
        <v>713</v>
      </c>
      <c r="C15" s="3" t="s">
        <v>41</v>
      </c>
      <c r="D15" s="3">
        <v>4</v>
      </c>
      <c r="F15" s="23" t="s">
        <v>714</v>
      </c>
      <c r="G15" s="49" t="s">
        <v>715</v>
      </c>
      <c r="H15" s="49" t="str">
        <f>Risk_Assessment!M22</f>
        <v>TBC</v>
      </c>
      <c r="I15" s="49" t="str">
        <f t="shared" si="0"/>
        <v>No risk</v>
      </c>
      <c r="J15" s="35" t="s">
        <v>10</v>
      </c>
      <c r="N15" s="64" t="s">
        <v>234</v>
      </c>
      <c r="P15" s="147" t="s">
        <v>598</v>
      </c>
      <c r="S15" s="36" t="s">
        <v>801</v>
      </c>
    </row>
    <row r="16" spans="1:19" x14ac:dyDescent="0.25">
      <c r="A16" s="3" t="s">
        <v>716</v>
      </c>
      <c r="G16" s="49" t="s">
        <v>777</v>
      </c>
      <c r="H16" s="49" t="str">
        <f>Risk_Assessment!M23</f>
        <v>TBC</v>
      </c>
      <c r="I16" s="49" t="str">
        <f t="shared" si="0"/>
        <v>No risk</v>
      </c>
      <c r="J16" s="35" t="s">
        <v>11</v>
      </c>
      <c r="N16" s="64" t="s">
        <v>235</v>
      </c>
      <c r="P16" s="147" t="s">
        <v>599</v>
      </c>
      <c r="S16" s="36" t="s">
        <v>802</v>
      </c>
    </row>
    <row r="17" spans="1:19" x14ac:dyDescent="0.25">
      <c r="A17" s="3" t="s">
        <v>717</v>
      </c>
      <c r="C17" s="5"/>
      <c r="F17" s="63"/>
      <c r="G17" s="49" t="s">
        <v>777</v>
      </c>
      <c r="H17" s="49" t="str">
        <f>Risk_Assessment!M24</f>
        <v>TBC</v>
      </c>
      <c r="I17" s="49" t="str">
        <f t="shared" si="0"/>
        <v>No risk</v>
      </c>
      <c r="N17" s="64" t="s">
        <v>236</v>
      </c>
      <c r="P17" s="147" t="s">
        <v>600</v>
      </c>
      <c r="S17" s="36" t="s">
        <v>803</v>
      </c>
    </row>
    <row r="18" spans="1:19" x14ac:dyDescent="0.25">
      <c r="A18" s="3" t="s">
        <v>718</v>
      </c>
      <c r="G18" s="49" t="s">
        <v>777</v>
      </c>
      <c r="H18" s="49" t="str">
        <f>Risk_Assessment!M25</f>
        <v>TBC</v>
      </c>
      <c r="I18" s="49" t="str">
        <f t="shared" si="0"/>
        <v>No risk</v>
      </c>
      <c r="J18" s="4" t="s">
        <v>649</v>
      </c>
      <c r="N18" s="64" t="s">
        <v>237</v>
      </c>
      <c r="P18" s="147" t="s">
        <v>601</v>
      </c>
      <c r="S18" s="36" t="s">
        <v>804</v>
      </c>
    </row>
    <row r="19" spans="1:19" x14ac:dyDescent="0.25">
      <c r="A19" s="6" t="s">
        <v>719</v>
      </c>
      <c r="G19" s="49"/>
      <c r="H19" s="49"/>
      <c r="I19" s="49"/>
      <c r="J19" s="3" t="s">
        <v>650</v>
      </c>
      <c r="N19" s="64" t="s">
        <v>238</v>
      </c>
      <c r="P19" s="147" t="s">
        <v>602</v>
      </c>
      <c r="S19" s="36" t="s">
        <v>805</v>
      </c>
    </row>
    <row r="20" spans="1:19" x14ac:dyDescent="0.25">
      <c r="A20" s="6" t="s">
        <v>43</v>
      </c>
      <c r="C20" s="3" t="s">
        <v>40</v>
      </c>
      <c r="D20" s="3">
        <v>5</v>
      </c>
      <c r="F20" s="23" t="s">
        <v>44</v>
      </c>
      <c r="G20" s="49" t="s">
        <v>190</v>
      </c>
      <c r="H20" s="49" t="str">
        <f>Risk_Assessment!M28</f>
        <v>TBC</v>
      </c>
      <c r="I20" s="49" t="str">
        <f t="shared" si="0"/>
        <v>No risk</v>
      </c>
      <c r="J20" s="3" t="s">
        <v>651</v>
      </c>
      <c r="N20" s="64" t="s">
        <v>239</v>
      </c>
      <c r="P20" s="147" t="s">
        <v>603</v>
      </c>
      <c r="S20" s="3" t="s">
        <v>806</v>
      </c>
    </row>
    <row r="21" spans="1:19" x14ac:dyDescent="0.25">
      <c r="A21" s="6" t="s">
        <v>720</v>
      </c>
      <c r="C21" s="3" t="s">
        <v>41</v>
      </c>
      <c r="D21" s="3">
        <v>5</v>
      </c>
      <c r="F21" s="23" t="s">
        <v>721</v>
      </c>
      <c r="G21" s="49" t="s">
        <v>722</v>
      </c>
      <c r="H21" s="49" t="str">
        <f>Risk_Assessment!M29</f>
        <v>TBC</v>
      </c>
      <c r="I21" s="49" t="str">
        <f t="shared" si="0"/>
        <v>No risk</v>
      </c>
      <c r="J21" s="3" t="s">
        <v>652</v>
      </c>
      <c r="N21" s="64" t="s">
        <v>240</v>
      </c>
      <c r="P21" s="148" t="s">
        <v>604</v>
      </c>
      <c r="S21" s="36" t="s">
        <v>807</v>
      </c>
    </row>
    <row r="22" spans="1:19" x14ac:dyDescent="0.25">
      <c r="A22" s="6" t="s">
        <v>45</v>
      </c>
      <c r="C22" s="3" t="s">
        <v>41</v>
      </c>
      <c r="D22" s="3">
        <v>4</v>
      </c>
      <c r="F22" s="23" t="s">
        <v>46</v>
      </c>
      <c r="G22" s="49" t="s">
        <v>191</v>
      </c>
      <c r="H22" s="49" t="str">
        <f>Risk_Assessment!M30</f>
        <v>TBC</v>
      </c>
      <c r="I22" s="49" t="str">
        <f t="shared" si="0"/>
        <v>No risk</v>
      </c>
      <c r="J22" s="3" t="s">
        <v>653</v>
      </c>
      <c r="N22" s="64" t="s">
        <v>241</v>
      </c>
      <c r="P22" s="148" t="s">
        <v>605</v>
      </c>
      <c r="S22" s="38" t="s">
        <v>808</v>
      </c>
    </row>
    <row r="23" spans="1:19" x14ac:dyDescent="0.25">
      <c r="A23" s="6" t="s">
        <v>47</v>
      </c>
      <c r="C23" s="3" t="s">
        <v>40</v>
      </c>
      <c r="D23" s="3">
        <v>3</v>
      </c>
      <c r="F23" s="23" t="s">
        <v>723</v>
      </c>
      <c r="G23" s="49" t="s">
        <v>192</v>
      </c>
      <c r="H23" s="49" t="str">
        <f>Risk_Assessment!M31</f>
        <v>TBC</v>
      </c>
      <c r="I23" s="49" t="str">
        <f t="shared" si="0"/>
        <v>No risk</v>
      </c>
      <c r="N23" s="64" t="s">
        <v>242</v>
      </c>
      <c r="P23" s="148" t="s">
        <v>606</v>
      </c>
      <c r="S23" s="38" t="s">
        <v>809</v>
      </c>
    </row>
    <row r="24" spans="1:19" x14ac:dyDescent="0.25">
      <c r="A24" s="6" t="s">
        <v>48</v>
      </c>
      <c r="C24" s="3" t="s">
        <v>40</v>
      </c>
      <c r="D24" s="3">
        <v>5</v>
      </c>
      <c r="F24" s="23" t="s">
        <v>49</v>
      </c>
      <c r="G24" s="49" t="s">
        <v>193</v>
      </c>
      <c r="H24" s="49" t="str">
        <f>Risk_Assessment!M32</f>
        <v>TBC</v>
      </c>
      <c r="I24" s="49" t="str">
        <f t="shared" si="0"/>
        <v>No risk</v>
      </c>
      <c r="N24" s="64" t="s">
        <v>243</v>
      </c>
      <c r="P24" s="148" t="s">
        <v>607</v>
      </c>
    </row>
    <row r="25" spans="1:19" x14ac:dyDescent="0.25">
      <c r="A25" s="6" t="s">
        <v>50</v>
      </c>
      <c r="C25" s="3" t="s">
        <v>41</v>
      </c>
      <c r="D25" s="3">
        <v>4</v>
      </c>
      <c r="F25" s="23" t="s">
        <v>51</v>
      </c>
      <c r="G25" s="49" t="s">
        <v>194</v>
      </c>
      <c r="H25" s="49" t="str">
        <f>Risk_Assessment!M33</f>
        <v>TBC</v>
      </c>
      <c r="I25" s="49" t="str">
        <f t="shared" si="0"/>
        <v>No risk</v>
      </c>
      <c r="J25" s="4" t="s">
        <v>656</v>
      </c>
      <c r="N25" s="64" t="s">
        <v>244</v>
      </c>
      <c r="P25" s="148" t="s">
        <v>608</v>
      </c>
    </row>
    <row r="26" spans="1:19" x14ac:dyDescent="0.25">
      <c r="A26" s="6" t="s">
        <v>724</v>
      </c>
      <c r="C26" s="3" t="s">
        <v>41</v>
      </c>
      <c r="D26" s="3">
        <v>4</v>
      </c>
      <c r="F26" s="23" t="s">
        <v>725</v>
      </c>
      <c r="G26" s="49" t="s">
        <v>726</v>
      </c>
      <c r="H26" s="49" t="str">
        <f>Risk_Assessment!M34</f>
        <v>TBC</v>
      </c>
      <c r="I26" s="49" t="str">
        <f t="shared" si="0"/>
        <v>No risk</v>
      </c>
      <c r="N26" s="64" t="s">
        <v>245</v>
      </c>
      <c r="P26" s="148" t="s">
        <v>609</v>
      </c>
    </row>
    <row r="27" spans="1:19" x14ac:dyDescent="0.25">
      <c r="A27" s="6" t="s">
        <v>727</v>
      </c>
      <c r="C27" s="3" t="s">
        <v>41</v>
      </c>
      <c r="D27" s="3">
        <v>4</v>
      </c>
      <c r="F27" s="23" t="s">
        <v>728</v>
      </c>
      <c r="G27" s="49" t="s">
        <v>729</v>
      </c>
      <c r="H27" s="49" t="str">
        <f>Risk_Assessment!M35</f>
        <v>TBC</v>
      </c>
      <c r="I27" s="49" t="str">
        <f t="shared" si="0"/>
        <v>No risk</v>
      </c>
      <c r="J27" s="3" t="str">
        <f>Risk_Assessment!Q10</f>
        <v>L</v>
      </c>
      <c r="K27" s="3" t="s">
        <v>580</v>
      </c>
      <c r="N27" s="64" t="s">
        <v>246</v>
      </c>
      <c r="P27" s="148" t="s">
        <v>610</v>
      </c>
    </row>
    <row r="28" spans="1:19" x14ac:dyDescent="0.25">
      <c r="A28" s="6" t="s">
        <v>52</v>
      </c>
      <c r="C28" s="3" t="s">
        <v>41</v>
      </c>
      <c r="D28" s="3">
        <v>5</v>
      </c>
      <c r="F28" s="23" t="s">
        <v>53</v>
      </c>
      <c r="G28" s="49" t="s">
        <v>195</v>
      </c>
      <c r="H28" s="49" t="str">
        <f>Risk_Assessment!M36</f>
        <v>TBC</v>
      </c>
      <c r="I28" s="49" t="str">
        <f t="shared" si="0"/>
        <v>No risk</v>
      </c>
      <c r="J28" s="3" t="str">
        <f>Risk_Assessment!Q11</f>
        <v>M</v>
      </c>
      <c r="K28" s="3" t="s">
        <v>579</v>
      </c>
      <c r="N28" s="64" t="s">
        <v>247</v>
      </c>
      <c r="P28" s="148" t="s">
        <v>611</v>
      </c>
    </row>
    <row r="29" spans="1:19" x14ac:dyDescent="0.25">
      <c r="A29" s="6" t="s">
        <v>54</v>
      </c>
      <c r="C29" s="3" t="s">
        <v>41</v>
      </c>
      <c r="D29" s="3">
        <v>4</v>
      </c>
      <c r="F29" s="23" t="s">
        <v>55</v>
      </c>
      <c r="G29" s="49" t="s">
        <v>196</v>
      </c>
      <c r="H29" s="49" t="str">
        <f>Risk_Assessment!M37</f>
        <v>TBC</v>
      </c>
      <c r="I29" s="49" t="str">
        <f t="shared" si="0"/>
        <v>No risk</v>
      </c>
      <c r="J29" s="3" t="str">
        <f>Risk_Assessment!Q12</f>
        <v>H</v>
      </c>
      <c r="K29" s="3" t="s">
        <v>577</v>
      </c>
      <c r="N29" s="64" t="s">
        <v>248</v>
      </c>
      <c r="P29" s="148" t="s">
        <v>612</v>
      </c>
    </row>
    <row r="30" spans="1:19" x14ac:dyDescent="0.25">
      <c r="A30" s="6" t="s">
        <v>56</v>
      </c>
      <c r="C30" s="3" t="s">
        <v>41</v>
      </c>
      <c r="D30" s="3">
        <v>4</v>
      </c>
      <c r="F30" s="23" t="s">
        <v>57</v>
      </c>
      <c r="G30" s="49" t="s">
        <v>730</v>
      </c>
      <c r="H30" s="49" t="str">
        <f>Risk_Assessment!M38</f>
        <v>TBC</v>
      </c>
      <c r="I30" s="49" t="str">
        <f t="shared" si="0"/>
        <v>No risk</v>
      </c>
      <c r="J30" s="3" t="str">
        <f>Risk_Assessment!Q13</f>
        <v>VH</v>
      </c>
      <c r="K30" s="3" t="s">
        <v>578</v>
      </c>
      <c r="N30" s="64" t="s">
        <v>249</v>
      </c>
      <c r="P30" s="148" t="s">
        <v>613</v>
      </c>
    </row>
    <row r="31" spans="1:19" x14ac:dyDescent="0.25">
      <c r="A31" s="6" t="s">
        <v>58</v>
      </c>
      <c r="C31" s="3" t="s">
        <v>40</v>
      </c>
      <c r="D31" s="3">
        <v>2</v>
      </c>
      <c r="F31" s="23" t="s">
        <v>59</v>
      </c>
      <c r="G31" s="49" t="s">
        <v>197</v>
      </c>
      <c r="H31" s="49" t="str">
        <f>Risk_Assessment!M39</f>
        <v>TBC</v>
      </c>
      <c r="I31" s="49" t="str">
        <f t="shared" si="0"/>
        <v>No risk</v>
      </c>
      <c r="N31" s="64" t="s">
        <v>250</v>
      </c>
      <c r="P31" s="148" t="s">
        <v>614</v>
      </c>
    </row>
    <row r="32" spans="1:19" x14ac:dyDescent="0.25">
      <c r="A32" s="6" t="s">
        <v>60</v>
      </c>
      <c r="C32" s="3" t="s">
        <v>41</v>
      </c>
      <c r="D32" s="3">
        <v>2</v>
      </c>
      <c r="F32" s="23" t="s">
        <v>61</v>
      </c>
      <c r="G32" s="49" t="s">
        <v>198</v>
      </c>
      <c r="H32" s="49" t="str">
        <f>Risk_Assessment!M40</f>
        <v>TBC</v>
      </c>
      <c r="I32" s="49" t="str">
        <f t="shared" si="0"/>
        <v>No risk</v>
      </c>
      <c r="N32" s="64" t="s">
        <v>251</v>
      </c>
      <c r="P32" s="148" t="s">
        <v>615</v>
      </c>
    </row>
    <row r="33" spans="1:16" x14ac:dyDescent="0.25">
      <c r="A33" s="6" t="s">
        <v>731</v>
      </c>
      <c r="C33" s="3" t="s">
        <v>41</v>
      </c>
      <c r="D33" s="3">
        <v>3</v>
      </c>
      <c r="F33" s="23" t="s">
        <v>732</v>
      </c>
      <c r="G33" s="49" t="s">
        <v>733</v>
      </c>
      <c r="H33" s="49" t="str">
        <f>Risk_Assessment!M41</f>
        <v>TBC</v>
      </c>
      <c r="I33" s="49" t="str">
        <f t="shared" si="0"/>
        <v>No risk</v>
      </c>
      <c r="J33" s="4" t="s">
        <v>664</v>
      </c>
      <c r="N33" s="64" t="s">
        <v>252</v>
      </c>
      <c r="P33" s="148" t="s">
        <v>616</v>
      </c>
    </row>
    <row r="34" spans="1:16" x14ac:dyDescent="0.25">
      <c r="A34" s="6" t="s">
        <v>734</v>
      </c>
      <c r="C34" s="3" t="s">
        <v>41</v>
      </c>
      <c r="D34" s="3">
        <v>5</v>
      </c>
      <c r="F34" s="23" t="s">
        <v>735</v>
      </c>
      <c r="G34" s="49" t="s">
        <v>736</v>
      </c>
      <c r="H34" s="49" t="str">
        <f>Risk_Assessment!M42</f>
        <v>TBC</v>
      </c>
      <c r="I34" s="49" t="str">
        <f t="shared" si="0"/>
        <v>No risk</v>
      </c>
      <c r="J34" s="3" t="s">
        <v>665</v>
      </c>
      <c r="N34" s="64" t="s">
        <v>253</v>
      </c>
      <c r="P34" s="148" t="s">
        <v>617</v>
      </c>
    </row>
    <row r="35" spans="1:16" x14ac:dyDescent="0.25">
      <c r="A35" s="6" t="s">
        <v>62</v>
      </c>
      <c r="C35" s="3" t="s">
        <v>41</v>
      </c>
      <c r="D35" s="3">
        <v>4</v>
      </c>
      <c r="F35" s="23" t="s">
        <v>63</v>
      </c>
      <c r="G35" s="49" t="s">
        <v>199</v>
      </c>
      <c r="H35" s="49" t="str">
        <f>Risk_Assessment!M43</f>
        <v>TBC</v>
      </c>
      <c r="I35" s="49" t="str">
        <f t="shared" si="0"/>
        <v>No risk</v>
      </c>
      <c r="J35" s="3" t="s">
        <v>666</v>
      </c>
      <c r="N35" s="64" t="s">
        <v>254</v>
      </c>
      <c r="P35" s="148" t="s">
        <v>618</v>
      </c>
    </row>
    <row r="36" spans="1:16" x14ac:dyDescent="0.25">
      <c r="A36" s="6" t="s">
        <v>64</v>
      </c>
      <c r="C36" s="3" t="s">
        <v>40</v>
      </c>
      <c r="D36" s="3">
        <v>5</v>
      </c>
      <c r="F36" s="23" t="s">
        <v>65</v>
      </c>
      <c r="G36" s="49" t="s">
        <v>200</v>
      </c>
      <c r="H36" s="49" t="str">
        <f>Risk_Assessment!M44</f>
        <v>TBC</v>
      </c>
      <c r="I36" s="49" t="str">
        <f t="shared" si="0"/>
        <v>No risk</v>
      </c>
      <c r="J36" s="3" t="s">
        <v>667</v>
      </c>
      <c r="N36" s="64" t="s">
        <v>255</v>
      </c>
      <c r="P36" s="148" t="s">
        <v>619</v>
      </c>
    </row>
    <row r="37" spans="1:16" x14ac:dyDescent="0.25">
      <c r="A37" s="6" t="s">
        <v>66</v>
      </c>
      <c r="C37" s="3" t="s">
        <v>41</v>
      </c>
      <c r="D37" s="3">
        <v>5</v>
      </c>
      <c r="F37" s="23" t="s">
        <v>67</v>
      </c>
      <c r="G37" s="49" t="s">
        <v>201</v>
      </c>
      <c r="H37" s="49" t="str">
        <f>Risk_Assessment!M45</f>
        <v>TBC</v>
      </c>
      <c r="I37" s="49" t="str">
        <f t="shared" si="0"/>
        <v>No risk</v>
      </c>
      <c r="N37" s="64" t="s">
        <v>256</v>
      </c>
      <c r="P37" s="147" t="s">
        <v>620</v>
      </c>
    </row>
    <row r="38" spans="1:16" x14ac:dyDescent="0.25">
      <c r="A38" s="6" t="s">
        <v>68</v>
      </c>
      <c r="C38" s="3" t="s">
        <v>41</v>
      </c>
      <c r="D38" s="3">
        <v>3</v>
      </c>
      <c r="F38" s="23" t="s">
        <v>737</v>
      </c>
      <c r="G38" s="49" t="s">
        <v>202</v>
      </c>
      <c r="H38" s="49" t="str">
        <f>Risk_Assessment!M46</f>
        <v>TBC</v>
      </c>
      <c r="I38" s="49" t="str">
        <f t="shared" si="0"/>
        <v>No risk</v>
      </c>
      <c r="N38" s="64" t="s">
        <v>257</v>
      </c>
      <c r="P38" s="147" t="s">
        <v>621</v>
      </c>
    </row>
    <row r="39" spans="1:16" x14ac:dyDescent="0.25">
      <c r="A39" s="6" t="s">
        <v>69</v>
      </c>
      <c r="G39" s="49" t="s">
        <v>777</v>
      </c>
      <c r="H39" s="49" t="str">
        <f>Risk_Assessment!M47</f>
        <v>TBC</v>
      </c>
      <c r="I39" s="49" t="str">
        <f t="shared" si="0"/>
        <v>No risk</v>
      </c>
      <c r="J39" s="4" t="s">
        <v>672</v>
      </c>
      <c r="N39" s="64" t="s">
        <v>258</v>
      </c>
      <c r="P39" s="147" t="s">
        <v>622</v>
      </c>
    </row>
    <row r="40" spans="1:16" x14ac:dyDescent="0.25">
      <c r="A40" s="6" t="s">
        <v>168</v>
      </c>
      <c r="G40" s="49" t="s">
        <v>777</v>
      </c>
      <c r="H40" s="49" t="str">
        <f>Risk_Assessment!M48</f>
        <v>TBC</v>
      </c>
      <c r="I40" s="49" t="str">
        <f t="shared" si="0"/>
        <v>No risk</v>
      </c>
      <c r="J40" s="3" t="s">
        <v>678</v>
      </c>
      <c r="N40" s="64" t="s">
        <v>259</v>
      </c>
      <c r="P40" s="147" t="s">
        <v>623</v>
      </c>
    </row>
    <row r="41" spans="1:16" x14ac:dyDescent="0.25">
      <c r="A41" s="6" t="s">
        <v>169</v>
      </c>
      <c r="G41" s="49" t="s">
        <v>777</v>
      </c>
      <c r="H41" s="49" t="str">
        <f>Risk_Assessment!M49</f>
        <v>TBC</v>
      </c>
      <c r="I41" s="49" t="str">
        <f t="shared" si="0"/>
        <v>No risk</v>
      </c>
      <c r="J41" s="3" t="s">
        <v>679</v>
      </c>
      <c r="N41" s="64" t="s">
        <v>260</v>
      </c>
      <c r="P41" s="147" t="s">
        <v>624</v>
      </c>
    </row>
    <row r="42" spans="1:16" x14ac:dyDescent="0.25">
      <c r="A42" s="6" t="s">
        <v>738</v>
      </c>
      <c r="G42" s="49"/>
      <c r="H42" s="49"/>
      <c r="I42" s="49"/>
      <c r="J42" s="3" t="s">
        <v>675</v>
      </c>
      <c r="N42" s="64" t="s">
        <v>261</v>
      </c>
      <c r="P42" s="147" t="s">
        <v>625</v>
      </c>
    </row>
    <row r="43" spans="1:16" x14ac:dyDescent="0.25">
      <c r="A43" s="6" t="s">
        <v>70</v>
      </c>
      <c r="C43" s="3" t="s">
        <v>40</v>
      </c>
      <c r="D43" s="3">
        <v>4</v>
      </c>
      <c r="F43" s="23" t="s">
        <v>71</v>
      </c>
      <c r="G43" s="49" t="s">
        <v>203</v>
      </c>
      <c r="H43" s="49" t="str">
        <f>Risk_Assessment!M52</f>
        <v>TBC</v>
      </c>
      <c r="I43" s="49" t="str">
        <f t="shared" si="0"/>
        <v>No risk</v>
      </c>
      <c r="J43" s="3" t="s">
        <v>676</v>
      </c>
      <c r="N43" s="64" t="s">
        <v>262</v>
      </c>
      <c r="P43" s="147" t="s">
        <v>626</v>
      </c>
    </row>
    <row r="44" spans="1:16" x14ac:dyDescent="0.25">
      <c r="A44" s="6" t="s">
        <v>72</v>
      </c>
      <c r="C44" s="3" t="s">
        <v>40</v>
      </c>
      <c r="D44" s="3">
        <v>4</v>
      </c>
      <c r="F44" s="23" t="s">
        <v>73</v>
      </c>
      <c r="G44" s="49" t="s">
        <v>204</v>
      </c>
      <c r="H44" s="49" t="str">
        <f>Risk_Assessment!M53</f>
        <v>TBC</v>
      </c>
      <c r="I44" s="49" t="str">
        <f t="shared" si="0"/>
        <v>No risk</v>
      </c>
      <c r="J44" s="3" t="s">
        <v>677</v>
      </c>
      <c r="N44" s="64" t="s">
        <v>263</v>
      </c>
      <c r="P44" s="147" t="s">
        <v>627</v>
      </c>
    </row>
    <row r="45" spans="1:16" x14ac:dyDescent="0.25">
      <c r="A45" s="6" t="s">
        <v>74</v>
      </c>
      <c r="C45" s="3" t="s">
        <v>40</v>
      </c>
      <c r="D45" s="3">
        <v>4</v>
      </c>
      <c r="F45" s="23" t="s">
        <v>75</v>
      </c>
      <c r="G45" s="49" t="s">
        <v>205</v>
      </c>
      <c r="H45" s="49" t="str">
        <f>Risk_Assessment!M54</f>
        <v>TBC</v>
      </c>
      <c r="I45" s="49" t="str">
        <f t="shared" si="0"/>
        <v>No risk</v>
      </c>
      <c r="N45" s="64" t="s">
        <v>264</v>
      </c>
      <c r="P45" s="147" t="s">
        <v>628</v>
      </c>
    </row>
    <row r="46" spans="1:16" x14ac:dyDescent="0.25">
      <c r="A46" s="6" t="s">
        <v>76</v>
      </c>
      <c r="C46" s="3" t="s">
        <v>41</v>
      </c>
      <c r="D46" s="3">
        <v>4</v>
      </c>
      <c r="F46" s="23" t="s">
        <v>77</v>
      </c>
      <c r="G46" s="49" t="s">
        <v>206</v>
      </c>
      <c r="H46" s="49" t="str">
        <f>Risk_Assessment!M55</f>
        <v>TBC</v>
      </c>
      <c r="I46" s="49" t="str">
        <f t="shared" si="0"/>
        <v>No risk</v>
      </c>
      <c r="N46" s="64" t="s">
        <v>265</v>
      </c>
      <c r="P46" s="147" t="s">
        <v>629</v>
      </c>
    </row>
    <row r="47" spans="1:16" x14ac:dyDescent="0.25">
      <c r="A47" s="6" t="s">
        <v>78</v>
      </c>
      <c r="C47" s="3" t="s">
        <v>41</v>
      </c>
      <c r="D47" s="3">
        <v>4</v>
      </c>
      <c r="F47" s="23" t="s">
        <v>79</v>
      </c>
      <c r="G47" s="49" t="s">
        <v>739</v>
      </c>
      <c r="H47" s="49" t="str">
        <f>Risk_Assessment!M56</f>
        <v>TBC</v>
      </c>
      <c r="I47" s="49" t="str">
        <f t="shared" si="0"/>
        <v>No risk</v>
      </c>
      <c r="J47" s="4" t="s">
        <v>662</v>
      </c>
      <c r="N47" s="64" t="s">
        <v>266</v>
      </c>
      <c r="P47" s="147" t="s">
        <v>630</v>
      </c>
    </row>
    <row r="48" spans="1:16" x14ac:dyDescent="0.25">
      <c r="A48" s="6" t="s">
        <v>80</v>
      </c>
      <c r="C48" s="3" t="s">
        <v>40</v>
      </c>
      <c r="D48" s="3">
        <v>4</v>
      </c>
      <c r="F48" s="23" t="s">
        <v>81</v>
      </c>
      <c r="G48" s="49" t="s">
        <v>207</v>
      </c>
      <c r="H48" s="49" t="str">
        <f>Risk_Assessment!M57</f>
        <v>TBC</v>
      </c>
      <c r="I48" s="49" t="str">
        <f t="shared" si="0"/>
        <v>No risk</v>
      </c>
      <c r="J48" s="3" t="s">
        <v>680</v>
      </c>
      <c r="N48" s="64" t="s">
        <v>267</v>
      </c>
      <c r="P48" s="147" t="s">
        <v>631</v>
      </c>
    </row>
    <row r="49" spans="1:16" x14ac:dyDescent="0.25">
      <c r="A49" s="6" t="s">
        <v>82</v>
      </c>
      <c r="C49" s="3" t="s">
        <v>40</v>
      </c>
      <c r="D49" s="3">
        <v>4</v>
      </c>
      <c r="F49" s="23" t="s">
        <v>42</v>
      </c>
      <c r="G49" s="49" t="s">
        <v>208</v>
      </c>
      <c r="H49" s="49" t="str">
        <f>Risk_Assessment!M58</f>
        <v>TBC</v>
      </c>
      <c r="I49" s="49" t="str">
        <f t="shared" si="0"/>
        <v>No risk</v>
      </c>
      <c r="J49" s="3" t="s">
        <v>681</v>
      </c>
      <c r="N49" s="64" t="s">
        <v>268</v>
      </c>
      <c r="P49" s="147" t="s">
        <v>632</v>
      </c>
    </row>
    <row r="50" spans="1:16" x14ac:dyDescent="0.25">
      <c r="A50" s="6" t="s">
        <v>83</v>
      </c>
      <c r="C50" s="3" t="s">
        <v>40</v>
      </c>
      <c r="D50" s="3">
        <v>4</v>
      </c>
      <c r="F50" s="23" t="s">
        <v>84</v>
      </c>
      <c r="G50" s="49" t="s">
        <v>209</v>
      </c>
      <c r="H50" s="49" t="str">
        <f>Risk_Assessment!M59</f>
        <v>TBC</v>
      </c>
      <c r="I50" s="49" t="str">
        <f t="shared" si="0"/>
        <v>No risk</v>
      </c>
      <c r="J50" s="3" t="s">
        <v>682</v>
      </c>
      <c r="N50" s="64" t="s">
        <v>269</v>
      </c>
      <c r="P50" s="147" t="s">
        <v>633</v>
      </c>
    </row>
    <row r="51" spans="1:16" x14ac:dyDescent="0.25">
      <c r="A51" s="6" t="s">
        <v>85</v>
      </c>
      <c r="C51" s="3" t="s">
        <v>40</v>
      </c>
      <c r="D51" s="3">
        <v>3</v>
      </c>
      <c r="F51" s="23" t="s">
        <v>86</v>
      </c>
      <c r="G51" s="49" t="s">
        <v>210</v>
      </c>
      <c r="H51" s="49" t="str">
        <f>Risk_Assessment!M60</f>
        <v>TBC</v>
      </c>
      <c r="I51" s="49" t="str">
        <f t="shared" si="0"/>
        <v>No risk</v>
      </c>
      <c r="J51" s="3" t="s">
        <v>677</v>
      </c>
      <c r="N51" s="64" t="s">
        <v>270</v>
      </c>
      <c r="P51" s="147" t="s">
        <v>634</v>
      </c>
    </row>
    <row r="52" spans="1:16" x14ac:dyDescent="0.25">
      <c r="A52" s="6" t="s">
        <v>87</v>
      </c>
      <c r="G52" s="49" t="s">
        <v>777</v>
      </c>
      <c r="H52" s="49" t="str">
        <f>Risk_Assessment!M61</f>
        <v>TBC</v>
      </c>
      <c r="I52" s="49" t="str">
        <f t="shared" si="0"/>
        <v>No risk</v>
      </c>
      <c r="N52" s="64" t="s">
        <v>271</v>
      </c>
      <c r="P52" s="147" t="s">
        <v>635</v>
      </c>
    </row>
    <row r="53" spans="1:16" x14ac:dyDescent="0.25">
      <c r="A53" s="6" t="s">
        <v>170</v>
      </c>
      <c r="G53" s="49" t="s">
        <v>777</v>
      </c>
      <c r="H53" s="49" t="str">
        <f>Risk_Assessment!M62</f>
        <v>TBC</v>
      </c>
      <c r="I53" s="49" t="str">
        <f t="shared" si="0"/>
        <v>No risk</v>
      </c>
      <c r="N53" s="64" t="s">
        <v>272</v>
      </c>
      <c r="P53" s="147" t="s">
        <v>636</v>
      </c>
    </row>
    <row r="54" spans="1:16" x14ac:dyDescent="0.25">
      <c r="A54" s="6" t="s">
        <v>171</v>
      </c>
      <c r="G54" s="49" t="s">
        <v>777</v>
      </c>
      <c r="H54" s="49" t="str">
        <f>Risk_Assessment!M63</f>
        <v>TBC</v>
      </c>
      <c r="I54" s="49" t="str">
        <f t="shared" si="0"/>
        <v>No risk</v>
      </c>
      <c r="J54" s="4" t="s">
        <v>571</v>
      </c>
      <c r="N54" s="64" t="s">
        <v>273</v>
      </c>
      <c r="P54" s="148" t="s">
        <v>637</v>
      </c>
    </row>
    <row r="55" spans="1:16" x14ac:dyDescent="0.25">
      <c r="A55" s="6" t="s">
        <v>740</v>
      </c>
      <c r="G55" s="49"/>
      <c r="H55" s="49"/>
      <c r="I55" s="49"/>
      <c r="N55" s="64" t="s">
        <v>274</v>
      </c>
      <c r="P55" s="148" t="s">
        <v>638</v>
      </c>
    </row>
    <row r="56" spans="1:16" x14ac:dyDescent="0.25">
      <c r="A56" s="6" t="s">
        <v>88</v>
      </c>
      <c r="C56" s="3" t="s">
        <v>41</v>
      </c>
      <c r="D56" s="3">
        <v>5</v>
      </c>
      <c r="F56" s="23" t="s">
        <v>89</v>
      </c>
      <c r="G56" s="49" t="s">
        <v>211</v>
      </c>
      <c r="H56" s="49" t="str">
        <f>Risk_Assessment!M66</f>
        <v>TBC</v>
      </c>
      <c r="I56" s="49" t="str">
        <f t="shared" si="0"/>
        <v>No risk</v>
      </c>
      <c r="J56" s="136" t="s">
        <v>2</v>
      </c>
      <c r="N56" s="64" t="s">
        <v>275</v>
      </c>
      <c r="P56" s="148" t="s">
        <v>639</v>
      </c>
    </row>
    <row r="57" spans="1:16" x14ac:dyDescent="0.25">
      <c r="A57" s="6" t="s">
        <v>90</v>
      </c>
      <c r="C57" s="3" t="s">
        <v>40</v>
      </c>
      <c r="D57" s="3">
        <v>4</v>
      </c>
      <c r="F57" s="23" t="s">
        <v>91</v>
      </c>
      <c r="G57" s="49" t="s">
        <v>212</v>
      </c>
      <c r="H57" s="49" t="str">
        <f>Risk_Assessment!M67</f>
        <v>TBC</v>
      </c>
      <c r="I57" s="49" t="str">
        <f t="shared" si="0"/>
        <v>No risk</v>
      </c>
      <c r="J57" s="136" t="s">
        <v>785</v>
      </c>
      <c r="N57" s="64" t="s">
        <v>276</v>
      </c>
      <c r="P57" s="148" t="s">
        <v>640</v>
      </c>
    </row>
    <row r="58" spans="1:16" x14ac:dyDescent="0.25">
      <c r="A58" s="6" t="s">
        <v>92</v>
      </c>
      <c r="C58" s="3" t="s">
        <v>40</v>
      </c>
      <c r="D58" s="3">
        <v>3</v>
      </c>
      <c r="F58" s="23" t="s">
        <v>93</v>
      </c>
      <c r="G58" s="49" t="s">
        <v>213</v>
      </c>
      <c r="H58" s="49" t="str">
        <f>Risk_Assessment!M68</f>
        <v>TBC</v>
      </c>
      <c r="I58" s="49" t="str">
        <f t="shared" si="0"/>
        <v>No risk</v>
      </c>
      <c r="J58" s="136" t="s">
        <v>783</v>
      </c>
      <c r="N58" s="64" t="s">
        <v>277</v>
      </c>
      <c r="P58" s="148" t="s">
        <v>641</v>
      </c>
    </row>
    <row r="59" spans="1:16" x14ac:dyDescent="0.25">
      <c r="A59" s="6" t="s">
        <v>94</v>
      </c>
      <c r="C59" s="3" t="s">
        <v>41</v>
      </c>
      <c r="D59" s="3">
        <v>4</v>
      </c>
      <c r="F59" s="23" t="s">
        <v>95</v>
      </c>
      <c r="G59" s="49" t="s">
        <v>214</v>
      </c>
      <c r="H59" s="49" t="str">
        <f>Risk_Assessment!M69</f>
        <v>TBC</v>
      </c>
      <c r="I59" s="49" t="str">
        <f t="shared" si="0"/>
        <v>No risk</v>
      </c>
      <c r="J59" s="136" t="s">
        <v>786</v>
      </c>
      <c r="N59" s="64" t="s">
        <v>278</v>
      </c>
      <c r="P59" s="148" t="s">
        <v>642</v>
      </c>
    </row>
    <row r="60" spans="1:16" x14ac:dyDescent="0.25">
      <c r="A60" s="6" t="s">
        <v>96</v>
      </c>
      <c r="C60" s="3" t="s">
        <v>40</v>
      </c>
      <c r="D60" s="3">
        <v>2</v>
      </c>
      <c r="F60" s="23" t="s">
        <v>97</v>
      </c>
      <c r="G60" s="49" t="s">
        <v>215</v>
      </c>
      <c r="H60" s="49" t="str">
        <f>Risk_Assessment!M70</f>
        <v>TBC</v>
      </c>
      <c r="I60" s="49" t="str">
        <f t="shared" si="0"/>
        <v>No risk</v>
      </c>
      <c r="J60" s="115" t="s">
        <v>787</v>
      </c>
      <c r="N60" s="64" t="s">
        <v>279</v>
      </c>
      <c r="P60" s="148" t="s">
        <v>643</v>
      </c>
    </row>
    <row r="61" spans="1:16" x14ac:dyDescent="0.25">
      <c r="A61" s="6" t="s">
        <v>98</v>
      </c>
      <c r="C61" s="3" t="s">
        <v>40</v>
      </c>
      <c r="D61" s="3">
        <v>5</v>
      </c>
      <c r="F61" s="23" t="s">
        <v>99</v>
      </c>
      <c r="G61" s="49" t="s">
        <v>216</v>
      </c>
      <c r="H61" s="49" t="str">
        <f>Risk_Assessment!M71</f>
        <v>TBC</v>
      </c>
      <c r="I61" s="49" t="str">
        <f t="shared" si="0"/>
        <v>No risk</v>
      </c>
      <c r="J61" s="115" t="s">
        <v>784</v>
      </c>
      <c r="N61" s="64" t="s">
        <v>280</v>
      </c>
      <c r="P61" s="148" t="s">
        <v>644</v>
      </c>
    </row>
    <row r="62" spans="1:16" x14ac:dyDescent="0.25">
      <c r="A62" s="6" t="s">
        <v>100</v>
      </c>
      <c r="G62" s="49" t="s">
        <v>777</v>
      </c>
      <c r="H62" s="49" t="str">
        <f>Risk_Assessment!M72</f>
        <v>TBC</v>
      </c>
      <c r="I62" s="49" t="str">
        <f t="shared" si="0"/>
        <v>No risk</v>
      </c>
      <c r="N62" s="64" t="s">
        <v>281</v>
      </c>
      <c r="P62" s="148" t="s">
        <v>645</v>
      </c>
    </row>
    <row r="63" spans="1:16" x14ac:dyDescent="0.25">
      <c r="A63" s="6" t="s">
        <v>172</v>
      </c>
      <c r="G63" s="49" t="s">
        <v>777</v>
      </c>
      <c r="H63" s="49" t="str">
        <f>Risk_Assessment!M73</f>
        <v>TBC</v>
      </c>
      <c r="I63" s="49" t="str">
        <f t="shared" si="0"/>
        <v>No risk</v>
      </c>
      <c r="N63" s="64" t="s">
        <v>282</v>
      </c>
    </row>
    <row r="64" spans="1:16" x14ac:dyDescent="0.25">
      <c r="A64" s="6" t="s">
        <v>173</v>
      </c>
      <c r="G64" s="49" t="s">
        <v>777</v>
      </c>
      <c r="H64" s="49" t="str">
        <f>Risk_Assessment!M74</f>
        <v>TBC</v>
      </c>
      <c r="I64" s="49" t="str">
        <f t="shared" si="0"/>
        <v>No risk</v>
      </c>
      <c r="N64" s="64" t="s">
        <v>283</v>
      </c>
    </row>
    <row r="65" spans="1:16" x14ac:dyDescent="0.25">
      <c r="A65" s="6" t="s">
        <v>741</v>
      </c>
      <c r="G65" s="49"/>
      <c r="H65" s="49"/>
      <c r="I65" s="49"/>
      <c r="N65" s="64" t="s">
        <v>284</v>
      </c>
    </row>
    <row r="66" spans="1:16" x14ac:dyDescent="0.25">
      <c r="A66" s="6" t="s">
        <v>101</v>
      </c>
      <c r="C66" s="3" t="s">
        <v>40</v>
      </c>
      <c r="D66" s="3">
        <v>5</v>
      </c>
      <c r="F66" s="23" t="s">
        <v>102</v>
      </c>
      <c r="G66" s="49" t="s">
        <v>217</v>
      </c>
      <c r="H66" s="49" t="str">
        <f>Risk_Assessment!M77</f>
        <v>TBC</v>
      </c>
      <c r="I66" s="49" t="str">
        <f t="shared" si="0"/>
        <v>No risk</v>
      </c>
      <c r="N66" s="64" t="s">
        <v>285</v>
      </c>
    </row>
    <row r="67" spans="1:16" x14ac:dyDescent="0.25">
      <c r="A67" s="6" t="s">
        <v>103</v>
      </c>
      <c r="C67" s="3" t="s">
        <v>40</v>
      </c>
      <c r="D67" s="3">
        <v>5</v>
      </c>
      <c r="F67" s="23" t="s">
        <v>104</v>
      </c>
      <c r="G67" s="49" t="s">
        <v>218</v>
      </c>
      <c r="H67" s="49" t="str">
        <f>Risk_Assessment!M78</f>
        <v>TBC</v>
      </c>
      <c r="I67" s="49" t="str">
        <f t="shared" ref="I67:I72" si="1">IF(H67=C67,"Risk present","No risk")</f>
        <v>No risk</v>
      </c>
      <c r="N67" s="64" t="s">
        <v>286</v>
      </c>
    </row>
    <row r="68" spans="1:16" x14ac:dyDescent="0.25">
      <c r="A68" s="6" t="s">
        <v>105</v>
      </c>
      <c r="G68" s="49" t="s">
        <v>777</v>
      </c>
      <c r="H68" s="49" t="str">
        <f>Risk_Assessment!M79</f>
        <v>TBC</v>
      </c>
      <c r="I68" s="49" t="str">
        <f t="shared" si="1"/>
        <v>No risk</v>
      </c>
      <c r="N68" s="64" t="s">
        <v>287</v>
      </c>
    </row>
    <row r="69" spans="1:16" x14ac:dyDescent="0.25">
      <c r="A69" s="6" t="s">
        <v>174</v>
      </c>
      <c r="G69" s="49" t="s">
        <v>777</v>
      </c>
      <c r="H69" s="49" t="str">
        <f>Risk_Assessment!M80</f>
        <v>TBC</v>
      </c>
      <c r="I69" s="49" t="str">
        <f t="shared" si="1"/>
        <v>No risk</v>
      </c>
      <c r="N69" s="64" t="s">
        <v>288</v>
      </c>
      <c r="P69" s="149"/>
    </row>
    <row r="70" spans="1:16" x14ac:dyDescent="0.25">
      <c r="A70" s="6" t="s">
        <v>742</v>
      </c>
      <c r="G70" s="49" t="s">
        <v>777</v>
      </c>
      <c r="H70" s="49" t="str">
        <f>Risk_Assessment!M81</f>
        <v>TBC</v>
      </c>
      <c r="I70" s="49" t="str">
        <f t="shared" si="1"/>
        <v>No risk</v>
      </c>
      <c r="N70" s="64" t="s">
        <v>289</v>
      </c>
    </row>
    <row r="71" spans="1:16" x14ac:dyDescent="0.25">
      <c r="A71" s="6" t="s">
        <v>743</v>
      </c>
      <c r="G71" s="49"/>
      <c r="H71" s="49"/>
      <c r="I71" s="49"/>
      <c r="N71" s="64" t="s">
        <v>290</v>
      </c>
    </row>
    <row r="72" spans="1:16" x14ac:dyDescent="0.25">
      <c r="A72" s="6" t="s">
        <v>106</v>
      </c>
      <c r="C72" s="3" t="s">
        <v>40</v>
      </c>
      <c r="D72" s="3">
        <v>5</v>
      </c>
      <c r="F72" s="23" t="s">
        <v>107</v>
      </c>
      <c r="G72" s="49"/>
      <c r="H72" s="49" t="str">
        <f>Risk_Assessment!M84</f>
        <v>TBC</v>
      </c>
      <c r="I72" s="49" t="str">
        <f t="shared" si="1"/>
        <v>No risk</v>
      </c>
      <c r="N72" s="64" t="s">
        <v>291</v>
      </c>
    </row>
    <row r="73" spans="1:16" x14ac:dyDescent="0.25">
      <c r="A73" s="6" t="s">
        <v>108</v>
      </c>
      <c r="F73" s="23" t="s">
        <v>744</v>
      </c>
      <c r="G73" s="49"/>
      <c r="H73" s="49"/>
      <c r="I73" s="49"/>
      <c r="N73" s="64" t="s">
        <v>292</v>
      </c>
    </row>
    <row r="74" spans="1:16" x14ac:dyDescent="0.25">
      <c r="A74" s="6" t="s">
        <v>109</v>
      </c>
      <c r="F74" s="23" t="s">
        <v>110</v>
      </c>
      <c r="G74" s="49"/>
      <c r="H74" s="49"/>
      <c r="I74" s="49"/>
      <c r="N74" s="64" t="s">
        <v>293</v>
      </c>
    </row>
    <row r="75" spans="1:16" x14ac:dyDescent="0.25">
      <c r="A75" s="6" t="s">
        <v>111</v>
      </c>
      <c r="F75" s="23" t="s">
        <v>112</v>
      </c>
      <c r="G75" s="49"/>
      <c r="H75" s="49"/>
      <c r="I75" s="49"/>
      <c r="N75" s="64" t="s">
        <v>294</v>
      </c>
    </row>
    <row r="76" spans="1:16" x14ac:dyDescent="0.25">
      <c r="A76" s="6" t="s">
        <v>113</v>
      </c>
      <c r="F76" s="23" t="s">
        <v>114</v>
      </c>
      <c r="G76" s="49"/>
      <c r="H76" s="49"/>
      <c r="I76" s="49"/>
      <c r="N76" s="64" t="s">
        <v>295</v>
      </c>
    </row>
    <row r="77" spans="1:16" x14ac:dyDescent="0.25">
      <c r="A77" s="6" t="s">
        <v>115</v>
      </c>
      <c r="F77" s="23" t="s">
        <v>116</v>
      </c>
      <c r="G77" s="49"/>
      <c r="H77" s="49"/>
      <c r="I77" s="49"/>
      <c r="N77" s="64" t="s">
        <v>296</v>
      </c>
    </row>
    <row r="78" spans="1:16" x14ac:dyDescent="0.25">
      <c r="A78" s="6" t="s">
        <v>117</v>
      </c>
      <c r="F78" s="23" t="s">
        <v>118</v>
      </c>
      <c r="G78" s="49"/>
      <c r="H78" s="49"/>
      <c r="I78" s="49"/>
      <c r="N78" s="64" t="s">
        <v>297</v>
      </c>
    </row>
    <row r="79" spans="1:16" x14ac:dyDescent="0.25">
      <c r="A79" s="6" t="s">
        <v>119</v>
      </c>
      <c r="F79" s="23" t="s">
        <v>120</v>
      </c>
      <c r="G79" s="49"/>
      <c r="H79" s="49"/>
      <c r="I79" s="49"/>
      <c r="N79" s="64" t="s">
        <v>298</v>
      </c>
    </row>
    <row r="80" spans="1:16" x14ac:dyDescent="0.25">
      <c r="A80" s="6" t="s">
        <v>121</v>
      </c>
      <c r="F80" s="23" t="s">
        <v>122</v>
      </c>
      <c r="G80" s="49"/>
      <c r="H80" s="49"/>
      <c r="I80" s="49"/>
      <c r="N80" s="64" t="s">
        <v>299</v>
      </c>
    </row>
    <row r="81" spans="1:14" x14ac:dyDescent="0.25">
      <c r="A81" s="6" t="s">
        <v>123</v>
      </c>
      <c r="F81" s="23" t="s">
        <v>124</v>
      </c>
      <c r="G81" s="49"/>
      <c r="H81" s="49"/>
      <c r="I81" s="49"/>
      <c r="N81" s="64" t="s">
        <v>686</v>
      </c>
    </row>
    <row r="82" spans="1:14" x14ac:dyDescent="0.25">
      <c r="A82" s="6" t="s">
        <v>125</v>
      </c>
      <c r="F82" s="23" t="s">
        <v>126</v>
      </c>
      <c r="G82" s="49"/>
      <c r="H82" s="49"/>
      <c r="I82" s="49"/>
      <c r="N82" s="64" t="s">
        <v>300</v>
      </c>
    </row>
    <row r="83" spans="1:14" x14ac:dyDescent="0.25">
      <c r="A83" s="6" t="s">
        <v>127</v>
      </c>
      <c r="F83" s="23" t="s">
        <v>128</v>
      </c>
      <c r="G83" s="49"/>
      <c r="H83" s="49"/>
      <c r="I83" s="49"/>
      <c r="N83" s="64" t="s">
        <v>301</v>
      </c>
    </row>
    <row r="84" spans="1:14" x14ac:dyDescent="0.25">
      <c r="A84" s="6" t="s">
        <v>129</v>
      </c>
      <c r="F84" s="23" t="s">
        <v>130</v>
      </c>
      <c r="G84" s="49"/>
      <c r="H84" s="49"/>
      <c r="I84" s="49"/>
      <c r="N84" s="64" t="s">
        <v>302</v>
      </c>
    </row>
    <row r="85" spans="1:14" x14ac:dyDescent="0.25">
      <c r="A85" s="6" t="s">
        <v>131</v>
      </c>
      <c r="F85" s="23" t="s">
        <v>132</v>
      </c>
      <c r="G85" s="49"/>
      <c r="H85" s="49"/>
      <c r="I85" s="49"/>
      <c r="N85" s="64" t="s">
        <v>303</v>
      </c>
    </row>
    <row r="86" spans="1:14" x14ac:dyDescent="0.25">
      <c r="A86" s="6" t="s">
        <v>133</v>
      </c>
      <c r="F86" s="23" t="s">
        <v>134</v>
      </c>
      <c r="G86" s="49"/>
      <c r="H86" s="49"/>
      <c r="I86" s="49"/>
      <c r="N86" s="64" t="s">
        <v>304</v>
      </c>
    </row>
    <row r="87" spans="1:14" x14ac:dyDescent="0.25">
      <c r="A87" s="6" t="s">
        <v>135</v>
      </c>
      <c r="F87" s="23" t="s">
        <v>136</v>
      </c>
      <c r="G87" s="49"/>
      <c r="H87" s="49"/>
      <c r="I87" s="49"/>
      <c r="N87" s="64" t="s">
        <v>305</v>
      </c>
    </row>
    <row r="88" spans="1:14" x14ac:dyDescent="0.25">
      <c r="A88" s="6" t="s">
        <v>137</v>
      </c>
      <c r="F88" s="23" t="s">
        <v>138</v>
      </c>
      <c r="G88" s="49"/>
      <c r="H88" s="49"/>
      <c r="I88" s="49"/>
      <c r="N88" s="64" t="s">
        <v>306</v>
      </c>
    </row>
    <row r="89" spans="1:14" x14ac:dyDescent="0.25">
      <c r="A89" s="6" t="s">
        <v>139</v>
      </c>
      <c r="F89" s="23" t="s">
        <v>140</v>
      </c>
      <c r="G89" s="49"/>
      <c r="H89" s="49"/>
      <c r="I89" s="49"/>
      <c r="N89" s="64" t="s">
        <v>307</v>
      </c>
    </row>
    <row r="90" spans="1:14" x14ac:dyDescent="0.25">
      <c r="A90" s="6" t="s">
        <v>141</v>
      </c>
      <c r="F90" s="23" t="s">
        <v>142</v>
      </c>
      <c r="G90" s="49"/>
      <c r="H90" s="49"/>
      <c r="I90" s="49"/>
      <c r="N90" s="64" t="s">
        <v>308</v>
      </c>
    </row>
    <row r="91" spans="1:14" x14ac:dyDescent="0.25">
      <c r="A91" s="6" t="s">
        <v>143</v>
      </c>
      <c r="F91" s="23" t="s">
        <v>144</v>
      </c>
      <c r="G91" s="49"/>
      <c r="H91" s="49"/>
      <c r="I91" s="49"/>
      <c r="N91" s="64" t="s">
        <v>309</v>
      </c>
    </row>
    <row r="92" spans="1:14" x14ac:dyDescent="0.25">
      <c r="A92" s="6" t="s">
        <v>145</v>
      </c>
      <c r="F92" s="23" t="s">
        <v>146</v>
      </c>
      <c r="G92" s="49"/>
      <c r="H92" s="49"/>
      <c r="I92" s="49"/>
      <c r="N92" s="64" t="s">
        <v>310</v>
      </c>
    </row>
    <row r="93" spans="1:14" x14ac:dyDescent="0.25">
      <c r="A93" s="6" t="s">
        <v>147</v>
      </c>
      <c r="F93" s="23" t="s">
        <v>148</v>
      </c>
      <c r="G93" s="49"/>
      <c r="H93" s="49"/>
      <c r="I93" s="49"/>
      <c r="N93" s="64" t="s">
        <v>311</v>
      </c>
    </row>
    <row r="94" spans="1:14" x14ac:dyDescent="0.25">
      <c r="A94" s="6" t="s">
        <v>149</v>
      </c>
      <c r="F94" s="23" t="s">
        <v>150</v>
      </c>
      <c r="G94" s="49"/>
      <c r="H94" s="49"/>
      <c r="I94" s="49"/>
      <c r="N94" s="64" t="s">
        <v>312</v>
      </c>
    </row>
    <row r="95" spans="1:14" x14ac:dyDescent="0.25">
      <c r="A95" s="6" t="s">
        <v>151</v>
      </c>
      <c r="F95" s="23" t="s">
        <v>152</v>
      </c>
      <c r="G95" s="73" t="s">
        <v>746</v>
      </c>
      <c r="H95" s="49"/>
      <c r="I95" s="49"/>
      <c r="N95" s="64" t="s">
        <v>313</v>
      </c>
    </row>
    <row r="96" spans="1:14" x14ac:dyDescent="0.25">
      <c r="A96" s="6" t="s">
        <v>153</v>
      </c>
      <c r="F96" s="23" t="s">
        <v>745</v>
      </c>
      <c r="G96" s="49"/>
      <c r="H96" s="49"/>
      <c r="I96" s="49"/>
      <c r="N96" s="64" t="s">
        <v>314</v>
      </c>
    </row>
    <row r="97" spans="1:14" x14ac:dyDescent="0.25">
      <c r="A97" s="6" t="s">
        <v>154</v>
      </c>
      <c r="F97" s="23" t="s">
        <v>155</v>
      </c>
      <c r="G97" s="49"/>
      <c r="H97" s="49"/>
      <c r="I97" s="49"/>
      <c r="N97" s="64" t="s">
        <v>315</v>
      </c>
    </row>
    <row r="98" spans="1:14" x14ac:dyDescent="0.25">
      <c r="A98" s="6" t="s">
        <v>156</v>
      </c>
      <c r="F98" s="23" t="s">
        <v>157</v>
      </c>
      <c r="G98" s="49"/>
      <c r="H98" s="49"/>
      <c r="I98" s="49"/>
      <c r="N98" s="64" t="s">
        <v>316</v>
      </c>
    </row>
    <row r="99" spans="1:14" x14ac:dyDescent="0.25">
      <c r="N99" s="64" t="s">
        <v>317</v>
      </c>
    </row>
    <row r="100" spans="1:14" x14ac:dyDescent="0.25">
      <c r="N100" s="64" t="s">
        <v>318</v>
      </c>
    </row>
    <row r="101" spans="1:14" x14ac:dyDescent="0.25">
      <c r="N101" s="64" t="s">
        <v>319</v>
      </c>
    </row>
    <row r="102" spans="1:14" x14ac:dyDescent="0.25">
      <c r="N102" s="64" t="s">
        <v>814</v>
      </c>
    </row>
    <row r="103" spans="1:14" x14ac:dyDescent="0.25">
      <c r="N103" s="64" t="s">
        <v>320</v>
      </c>
    </row>
    <row r="104" spans="1:14" x14ac:dyDescent="0.25">
      <c r="N104" s="64" t="s">
        <v>321</v>
      </c>
    </row>
    <row r="105" spans="1:14" x14ac:dyDescent="0.25">
      <c r="N105" s="64" t="s">
        <v>322</v>
      </c>
    </row>
    <row r="106" spans="1:14" x14ac:dyDescent="0.25">
      <c r="N106" s="64" t="s">
        <v>323</v>
      </c>
    </row>
    <row r="107" spans="1:14" x14ac:dyDescent="0.25">
      <c r="N107" s="64" t="s">
        <v>324</v>
      </c>
    </row>
    <row r="108" spans="1:14" x14ac:dyDescent="0.25">
      <c r="N108" s="64" t="s">
        <v>325</v>
      </c>
    </row>
    <row r="109" spans="1:14" x14ac:dyDescent="0.25">
      <c r="N109" s="64" t="s">
        <v>326</v>
      </c>
    </row>
    <row r="110" spans="1:14" x14ac:dyDescent="0.25">
      <c r="N110" s="64" t="s">
        <v>327</v>
      </c>
    </row>
    <row r="111" spans="1:14" x14ac:dyDescent="0.25">
      <c r="N111" s="64" t="s">
        <v>328</v>
      </c>
    </row>
    <row r="112" spans="1:14" x14ac:dyDescent="0.25">
      <c r="N112" s="64" t="s">
        <v>329</v>
      </c>
    </row>
    <row r="113" spans="14:14" x14ac:dyDescent="0.25">
      <c r="N113" s="64" t="s">
        <v>330</v>
      </c>
    </row>
    <row r="114" spans="14:14" x14ac:dyDescent="0.25">
      <c r="N114" s="64" t="s">
        <v>331</v>
      </c>
    </row>
    <row r="115" spans="14:14" x14ac:dyDescent="0.25">
      <c r="N115" s="64" t="s">
        <v>332</v>
      </c>
    </row>
    <row r="116" spans="14:14" x14ac:dyDescent="0.25">
      <c r="N116" s="64" t="s">
        <v>333</v>
      </c>
    </row>
    <row r="117" spans="14:14" x14ac:dyDescent="0.25">
      <c r="N117" s="64" t="s">
        <v>334</v>
      </c>
    </row>
    <row r="118" spans="14:14" x14ac:dyDescent="0.25">
      <c r="N118" s="64" t="s">
        <v>335</v>
      </c>
    </row>
    <row r="119" spans="14:14" x14ac:dyDescent="0.25">
      <c r="N119" s="64" t="s">
        <v>336</v>
      </c>
    </row>
    <row r="120" spans="14:14" x14ac:dyDescent="0.25">
      <c r="N120" s="64" t="s">
        <v>337</v>
      </c>
    </row>
    <row r="121" spans="14:14" x14ac:dyDescent="0.25">
      <c r="N121" s="64" t="s">
        <v>338</v>
      </c>
    </row>
    <row r="122" spans="14:14" x14ac:dyDescent="0.25">
      <c r="N122" s="64" t="s">
        <v>339</v>
      </c>
    </row>
    <row r="123" spans="14:14" x14ac:dyDescent="0.25">
      <c r="N123" s="64" t="s">
        <v>340</v>
      </c>
    </row>
    <row r="124" spans="14:14" x14ac:dyDescent="0.25">
      <c r="N124" s="64" t="s">
        <v>341</v>
      </c>
    </row>
    <row r="125" spans="14:14" x14ac:dyDescent="0.25">
      <c r="N125" s="64" t="s">
        <v>342</v>
      </c>
    </row>
    <row r="126" spans="14:14" x14ac:dyDescent="0.25">
      <c r="N126" s="64" t="s">
        <v>343</v>
      </c>
    </row>
    <row r="127" spans="14:14" x14ac:dyDescent="0.25">
      <c r="N127" s="64" t="s">
        <v>344</v>
      </c>
    </row>
    <row r="128" spans="14:14" x14ac:dyDescent="0.25">
      <c r="N128" s="64" t="s">
        <v>345</v>
      </c>
    </row>
    <row r="129" spans="14:14" x14ac:dyDescent="0.25">
      <c r="N129" s="64" t="s">
        <v>346</v>
      </c>
    </row>
    <row r="130" spans="14:14" x14ac:dyDescent="0.25">
      <c r="N130" s="64" t="s">
        <v>347</v>
      </c>
    </row>
    <row r="131" spans="14:14" x14ac:dyDescent="0.25">
      <c r="N131" s="64" t="s">
        <v>348</v>
      </c>
    </row>
    <row r="132" spans="14:14" x14ac:dyDescent="0.25">
      <c r="N132" s="64" t="s">
        <v>349</v>
      </c>
    </row>
    <row r="133" spans="14:14" x14ac:dyDescent="0.25">
      <c r="N133" s="64" t="s">
        <v>350</v>
      </c>
    </row>
    <row r="134" spans="14:14" x14ac:dyDescent="0.25">
      <c r="N134" s="64" t="s">
        <v>351</v>
      </c>
    </row>
    <row r="135" spans="14:14" x14ac:dyDescent="0.25">
      <c r="N135" s="64" t="s">
        <v>352</v>
      </c>
    </row>
    <row r="136" spans="14:14" x14ac:dyDescent="0.25">
      <c r="N136" s="64" t="s">
        <v>353</v>
      </c>
    </row>
    <row r="137" spans="14:14" x14ac:dyDescent="0.25">
      <c r="N137" s="64" t="s">
        <v>354</v>
      </c>
    </row>
    <row r="138" spans="14:14" x14ac:dyDescent="0.25">
      <c r="N138" s="64" t="s">
        <v>355</v>
      </c>
    </row>
    <row r="139" spans="14:14" x14ac:dyDescent="0.25">
      <c r="N139" s="64" t="s">
        <v>356</v>
      </c>
    </row>
    <row r="140" spans="14:14" x14ac:dyDescent="0.25">
      <c r="N140" s="64" t="s">
        <v>357</v>
      </c>
    </row>
    <row r="141" spans="14:14" x14ac:dyDescent="0.25">
      <c r="N141" s="64" t="s">
        <v>358</v>
      </c>
    </row>
    <row r="142" spans="14:14" x14ac:dyDescent="0.25">
      <c r="N142" s="64" t="s">
        <v>359</v>
      </c>
    </row>
    <row r="143" spans="14:14" x14ac:dyDescent="0.25">
      <c r="N143" s="64" t="s">
        <v>360</v>
      </c>
    </row>
    <row r="144" spans="14:14" x14ac:dyDescent="0.25">
      <c r="N144" s="64" t="s">
        <v>361</v>
      </c>
    </row>
    <row r="145" spans="1:14" x14ac:dyDescent="0.25">
      <c r="N145" s="64" t="s">
        <v>362</v>
      </c>
    </row>
    <row r="146" spans="1:14" x14ac:dyDescent="0.25">
      <c r="N146" s="64" t="s">
        <v>363</v>
      </c>
    </row>
    <row r="147" spans="1:14" x14ac:dyDescent="0.25">
      <c r="N147" s="64" t="s">
        <v>364</v>
      </c>
    </row>
    <row r="148" spans="1:14" x14ac:dyDescent="0.25">
      <c r="N148" s="64" t="s">
        <v>365</v>
      </c>
    </row>
    <row r="149" spans="1:14" x14ac:dyDescent="0.25">
      <c r="N149" s="64" t="s">
        <v>366</v>
      </c>
    </row>
    <row r="150" spans="1:14" x14ac:dyDescent="0.25">
      <c r="N150" s="64" t="s">
        <v>367</v>
      </c>
    </row>
    <row r="151" spans="1:14" x14ac:dyDescent="0.25">
      <c r="N151" s="64" t="s">
        <v>368</v>
      </c>
    </row>
    <row r="152" spans="1:14" x14ac:dyDescent="0.25">
      <c r="N152" s="64" t="s">
        <v>369</v>
      </c>
    </row>
    <row r="153" spans="1:14" x14ac:dyDescent="0.25">
      <c r="N153" s="64" t="s">
        <v>370</v>
      </c>
    </row>
    <row r="154" spans="1:14" x14ac:dyDescent="0.25">
      <c r="A154" s="3"/>
      <c r="G154" s="49"/>
      <c r="H154" s="49"/>
      <c r="I154" s="49"/>
      <c r="N154" s="64" t="s">
        <v>371</v>
      </c>
    </row>
    <row r="155" spans="1:14" x14ac:dyDescent="0.25">
      <c r="A155" s="3"/>
      <c r="G155" s="49"/>
      <c r="H155" s="49">
        <v>0</v>
      </c>
      <c r="I155" s="49"/>
      <c r="N155" s="64" t="s">
        <v>372</v>
      </c>
    </row>
    <row r="156" spans="1:14" x14ac:dyDescent="0.25">
      <c r="A156" s="3"/>
      <c r="G156" s="49"/>
      <c r="H156" s="49" t="s">
        <v>158</v>
      </c>
      <c r="I156" s="49"/>
      <c r="N156" s="64" t="s">
        <v>373</v>
      </c>
    </row>
    <row r="157" spans="1:14" x14ac:dyDescent="0.25">
      <c r="A157" s="3"/>
      <c r="G157" s="49"/>
      <c r="H157" s="49" t="s">
        <v>158</v>
      </c>
      <c r="I157" s="49"/>
      <c r="N157" s="64" t="s">
        <v>374</v>
      </c>
    </row>
    <row r="158" spans="1:14" x14ac:dyDescent="0.25">
      <c r="A158" s="3"/>
      <c r="G158" s="49"/>
      <c r="H158" s="49" t="s">
        <v>158</v>
      </c>
      <c r="I158" s="49"/>
      <c r="N158" s="64" t="s">
        <v>375</v>
      </c>
    </row>
    <row r="159" spans="1:14" x14ac:dyDescent="0.25">
      <c r="A159" s="3"/>
      <c r="G159" s="49"/>
      <c r="H159" s="49" t="s">
        <v>158</v>
      </c>
      <c r="I159" s="49"/>
      <c r="N159" s="64" t="s">
        <v>376</v>
      </c>
    </row>
    <row r="160" spans="1:14" x14ac:dyDescent="0.25">
      <c r="A160" s="3"/>
      <c r="G160" s="49"/>
      <c r="H160" s="49"/>
      <c r="I160" s="49"/>
      <c r="N160" s="64" t="s">
        <v>377</v>
      </c>
    </row>
    <row r="161" spans="1:14" x14ac:dyDescent="0.25">
      <c r="A161" s="3"/>
      <c r="G161" s="49"/>
      <c r="H161" s="49"/>
      <c r="I161" s="49"/>
      <c r="N161" s="64" t="s">
        <v>378</v>
      </c>
    </row>
    <row r="162" spans="1:14" x14ac:dyDescent="0.25">
      <c r="A162" s="3"/>
      <c r="C162" s="5"/>
      <c r="F162" s="63"/>
      <c r="G162" s="49"/>
      <c r="H162" s="49"/>
      <c r="I162" s="49"/>
      <c r="N162" s="64" t="s">
        <v>379</v>
      </c>
    </row>
    <row r="163" spans="1:14" x14ac:dyDescent="0.25">
      <c r="A163" s="3"/>
      <c r="C163" s="5"/>
      <c r="G163" s="49"/>
      <c r="H163" s="49">
        <v>0</v>
      </c>
      <c r="I163" s="49"/>
      <c r="N163" s="64" t="s">
        <v>380</v>
      </c>
    </row>
    <row r="164" spans="1:14" x14ac:dyDescent="0.25">
      <c r="A164" s="3"/>
      <c r="G164" s="49"/>
      <c r="H164" s="49" t="s">
        <v>158</v>
      </c>
      <c r="I164" s="49"/>
      <c r="N164" s="64" t="s">
        <v>381</v>
      </c>
    </row>
    <row r="165" spans="1:14" x14ac:dyDescent="0.25">
      <c r="A165" s="3"/>
      <c r="G165" s="49"/>
      <c r="H165" s="49" t="s">
        <v>158</v>
      </c>
      <c r="I165" s="49"/>
      <c r="N165" s="64" t="s">
        <v>382</v>
      </c>
    </row>
    <row r="166" spans="1:14" x14ac:dyDescent="0.25">
      <c r="A166" s="3"/>
      <c r="G166" s="49"/>
      <c r="H166" s="49" t="s">
        <v>158</v>
      </c>
      <c r="I166" s="49"/>
      <c r="N166" s="64" t="s">
        <v>383</v>
      </c>
    </row>
    <row r="167" spans="1:14" x14ac:dyDescent="0.25">
      <c r="A167" s="3"/>
      <c r="G167" s="49"/>
      <c r="H167" s="49" t="s">
        <v>158</v>
      </c>
      <c r="I167" s="49"/>
      <c r="N167" s="64" t="s">
        <v>384</v>
      </c>
    </row>
    <row r="168" spans="1:14" x14ac:dyDescent="0.25">
      <c r="A168" s="3"/>
      <c r="G168" s="49"/>
      <c r="H168" s="49" t="s">
        <v>158</v>
      </c>
      <c r="I168" s="49"/>
      <c r="N168" s="64" t="s">
        <v>385</v>
      </c>
    </row>
    <row r="169" spans="1:14" x14ac:dyDescent="0.25">
      <c r="A169" s="3"/>
      <c r="G169" s="49"/>
      <c r="H169" s="49" t="s">
        <v>158</v>
      </c>
      <c r="I169" s="49"/>
      <c r="N169" s="64" t="s">
        <v>386</v>
      </c>
    </row>
    <row r="170" spans="1:14" x14ac:dyDescent="0.25">
      <c r="A170" s="3"/>
      <c r="G170" s="49"/>
      <c r="H170" s="49">
        <v>0</v>
      </c>
      <c r="I170" s="49"/>
      <c r="N170" s="64" t="s">
        <v>387</v>
      </c>
    </row>
    <row r="171" spans="1:14" x14ac:dyDescent="0.25">
      <c r="A171" s="3"/>
      <c r="G171" s="49"/>
      <c r="H171" s="49" t="s">
        <v>158</v>
      </c>
      <c r="I171" s="49"/>
      <c r="N171" s="64" t="s">
        <v>388</v>
      </c>
    </row>
    <row r="172" spans="1:14" x14ac:dyDescent="0.25">
      <c r="A172" s="3"/>
      <c r="G172" s="49"/>
      <c r="H172" s="49" t="s">
        <v>158</v>
      </c>
      <c r="I172" s="49"/>
      <c r="N172" s="64" t="s">
        <v>389</v>
      </c>
    </row>
    <row r="173" spans="1:14" x14ac:dyDescent="0.25">
      <c r="A173" s="3"/>
      <c r="G173" s="49"/>
      <c r="H173" s="49" t="s">
        <v>158</v>
      </c>
      <c r="I173" s="49"/>
      <c r="N173" s="64" t="s">
        <v>390</v>
      </c>
    </row>
    <row r="174" spans="1:14" x14ac:dyDescent="0.25">
      <c r="A174" s="3"/>
      <c r="G174" s="49"/>
      <c r="H174" s="49" t="s">
        <v>158</v>
      </c>
      <c r="I174" s="49"/>
      <c r="N174" s="64" t="s">
        <v>391</v>
      </c>
    </row>
    <row r="175" spans="1:14" x14ac:dyDescent="0.25">
      <c r="A175" s="3"/>
      <c r="G175" s="49"/>
      <c r="H175" s="49" t="s">
        <v>158</v>
      </c>
      <c r="I175" s="49"/>
      <c r="N175" s="64" t="s">
        <v>392</v>
      </c>
    </row>
    <row r="176" spans="1:14" x14ac:dyDescent="0.25">
      <c r="A176" s="3"/>
      <c r="G176" s="49"/>
      <c r="H176" s="49" t="s">
        <v>158</v>
      </c>
      <c r="I176" s="49"/>
      <c r="N176" s="64" t="s">
        <v>393</v>
      </c>
    </row>
    <row r="177" spans="1:14" x14ac:dyDescent="0.25">
      <c r="A177" s="3"/>
      <c r="G177" s="49"/>
      <c r="H177" s="49" t="s">
        <v>158</v>
      </c>
      <c r="I177" s="49"/>
      <c r="N177" s="64" t="s">
        <v>394</v>
      </c>
    </row>
    <row r="178" spans="1:14" x14ac:dyDescent="0.25">
      <c r="A178" s="3"/>
      <c r="C178" s="5"/>
      <c r="D178" s="5"/>
      <c r="E178" s="5"/>
      <c r="G178" s="49"/>
      <c r="H178" s="49"/>
      <c r="I178" s="49"/>
      <c r="N178" s="64" t="s">
        <v>395</v>
      </c>
    </row>
    <row r="179" spans="1:14" x14ac:dyDescent="0.25">
      <c r="A179" s="3"/>
      <c r="C179" s="5"/>
      <c r="G179" s="49"/>
      <c r="H179" s="49"/>
      <c r="I179" s="49"/>
      <c r="N179" s="64" t="s">
        <v>396</v>
      </c>
    </row>
    <row r="180" spans="1:14" x14ac:dyDescent="0.25">
      <c r="A180" s="3"/>
      <c r="C180" s="5"/>
      <c r="G180" s="49"/>
      <c r="H180" s="49">
        <v>0</v>
      </c>
      <c r="I180" s="49"/>
      <c r="N180" s="64" t="s">
        <v>397</v>
      </c>
    </row>
    <row r="181" spans="1:14" x14ac:dyDescent="0.25">
      <c r="A181" s="3"/>
      <c r="C181" s="5"/>
      <c r="G181" s="49"/>
      <c r="H181" s="49" t="s">
        <v>158</v>
      </c>
      <c r="I181" s="49"/>
      <c r="N181" s="64" t="s">
        <v>398</v>
      </c>
    </row>
    <row r="182" spans="1:14" x14ac:dyDescent="0.25">
      <c r="A182" s="3"/>
      <c r="C182" s="5"/>
      <c r="G182" s="49"/>
      <c r="H182" s="49" t="s">
        <v>158</v>
      </c>
      <c r="I182" s="49"/>
      <c r="N182" s="64" t="s">
        <v>399</v>
      </c>
    </row>
    <row r="183" spans="1:14" x14ac:dyDescent="0.25">
      <c r="A183" s="3"/>
      <c r="C183" s="5"/>
      <c r="G183" s="49"/>
      <c r="H183" s="49" t="s">
        <v>158</v>
      </c>
      <c r="I183" s="49"/>
      <c r="N183" s="64" t="s">
        <v>400</v>
      </c>
    </row>
    <row r="184" spans="1:14" x14ac:dyDescent="0.25">
      <c r="A184" s="3"/>
      <c r="C184" s="5"/>
      <c r="G184" s="49"/>
      <c r="H184" s="49" t="s">
        <v>158</v>
      </c>
      <c r="I184" s="49"/>
      <c r="N184" s="64" t="s">
        <v>401</v>
      </c>
    </row>
    <row r="185" spans="1:14" x14ac:dyDescent="0.25">
      <c r="A185" s="3"/>
      <c r="C185" s="5"/>
      <c r="G185" s="49"/>
      <c r="H185" s="49" t="s">
        <v>158</v>
      </c>
      <c r="I185" s="49"/>
      <c r="N185" s="64" t="s">
        <v>402</v>
      </c>
    </row>
    <row r="186" spans="1:14" x14ac:dyDescent="0.25">
      <c r="A186" s="3"/>
      <c r="C186" s="5"/>
      <c r="G186" s="49"/>
      <c r="H186" s="49" t="s">
        <v>158</v>
      </c>
      <c r="I186" s="49"/>
      <c r="N186" s="64" t="s">
        <v>403</v>
      </c>
    </row>
    <row r="187" spans="1:14" x14ac:dyDescent="0.25">
      <c r="A187" s="3"/>
      <c r="C187" s="5"/>
      <c r="G187" s="49"/>
      <c r="H187" s="49" t="s">
        <v>158</v>
      </c>
      <c r="I187" s="49"/>
      <c r="N187" s="64" t="s">
        <v>404</v>
      </c>
    </row>
    <row r="188" spans="1:14" x14ac:dyDescent="0.25">
      <c r="A188" s="3"/>
      <c r="C188" s="5"/>
      <c r="G188" s="49"/>
      <c r="H188" s="49" t="s">
        <v>158</v>
      </c>
      <c r="I188" s="49"/>
      <c r="N188" s="64" t="s">
        <v>405</v>
      </c>
    </row>
    <row r="189" spans="1:14" x14ac:dyDescent="0.25">
      <c r="A189" s="3"/>
      <c r="C189" s="5"/>
      <c r="G189" s="49"/>
      <c r="H189" s="49" t="s">
        <v>158</v>
      </c>
      <c r="I189" s="49"/>
      <c r="N189" s="64" t="s">
        <v>406</v>
      </c>
    </row>
    <row r="190" spans="1:14" x14ac:dyDescent="0.25">
      <c r="A190" s="3"/>
      <c r="G190" s="49"/>
      <c r="H190" s="49"/>
      <c r="I190" s="49"/>
      <c r="N190" s="64" t="s">
        <v>407</v>
      </c>
    </row>
    <row r="191" spans="1:14" x14ac:dyDescent="0.25">
      <c r="A191" s="3"/>
      <c r="G191" s="49"/>
      <c r="H191" s="49"/>
      <c r="I191" s="49"/>
      <c r="N191" s="64" t="s">
        <v>408</v>
      </c>
    </row>
    <row r="192" spans="1:14" x14ac:dyDescent="0.25">
      <c r="A192" s="3"/>
      <c r="G192" s="49"/>
      <c r="H192" s="49"/>
      <c r="I192" s="49"/>
      <c r="N192" s="64" t="s">
        <v>409</v>
      </c>
    </row>
    <row r="193" spans="1:14" x14ac:dyDescent="0.25">
      <c r="A193" s="3"/>
      <c r="G193" s="49"/>
      <c r="H193" s="49">
        <v>0</v>
      </c>
      <c r="I193" s="49"/>
      <c r="N193" s="64" t="s">
        <v>410</v>
      </c>
    </row>
    <row r="194" spans="1:14" x14ac:dyDescent="0.25">
      <c r="A194" s="3"/>
      <c r="G194" s="49"/>
      <c r="H194" s="49" t="s">
        <v>158</v>
      </c>
      <c r="I194" s="49"/>
      <c r="N194" s="64" t="s">
        <v>411</v>
      </c>
    </row>
    <row r="195" spans="1:14" x14ac:dyDescent="0.25">
      <c r="A195" s="3"/>
      <c r="G195" s="49"/>
      <c r="H195" s="49" t="s">
        <v>158</v>
      </c>
      <c r="I195" s="49"/>
      <c r="N195" s="64" t="s">
        <v>412</v>
      </c>
    </row>
    <row r="196" spans="1:14" x14ac:dyDescent="0.25">
      <c r="A196" s="3"/>
      <c r="G196" s="49"/>
      <c r="H196" s="49" t="s">
        <v>158</v>
      </c>
      <c r="I196" s="49"/>
      <c r="N196" s="64" t="s">
        <v>413</v>
      </c>
    </row>
    <row r="197" spans="1:14" x14ac:dyDescent="0.25">
      <c r="A197" s="3"/>
      <c r="G197" s="49"/>
      <c r="H197" s="49" t="s">
        <v>158</v>
      </c>
      <c r="I197" s="49"/>
      <c r="N197" s="64" t="s">
        <v>414</v>
      </c>
    </row>
    <row r="198" spans="1:14" x14ac:dyDescent="0.25">
      <c r="A198" s="3"/>
      <c r="G198" s="49"/>
      <c r="H198" s="49" t="s">
        <v>158</v>
      </c>
      <c r="I198" s="49"/>
      <c r="N198" s="64" t="s">
        <v>415</v>
      </c>
    </row>
    <row r="199" spans="1:14" x14ac:dyDescent="0.25">
      <c r="A199" s="3"/>
      <c r="G199" s="49"/>
      <c r="H199" s="49"/>
      <c r="I199" s="49"/>
      <c r="N199" s="64" t="s">
        <v>416</v>
      </c>
    </row>
    <row r="200" spans="1:14" x14ac:dyDescent="0.25">
      <c r="A200" s="3"/>
      <c r="G200" s="49"/>
      <c r="H200" s="49"/>
      <c r="I200" s="49"/>
      <c r="N200" s="64" t="s">
        <v>417</v>
      </c>
    </row>
    <row r="201" spans="1:14" x14ac:dyDescent="0.25">
      <c r="A201" s="3"/>
      <c r="G201" s="49"/>
      <c r="H201" s="49"/>
      <c r="I201" s="49"/>
      <c r="N201" s="64" t="s">
        <v>418</v>
      </c>
    </row>
    <row r="202" spans="1:14" x14ac:dyDescent="0.25">
      <c r="A202" s="3"/>
      <c r="G202" s="49"/>
      <c r="H202" s="49">
        <v>0</v>
      </c>
      <c r="I202" s="49"/>
      <c r="N202" s="64" t="s">
        <v>419</v>
      </c>
    </row>
    <row r="203" spans="1:14" x14ac:dyDescent="0.25">
      <c r="A203" s="3"/>
      <c r="G203" s="49"/>
      <c r="H203" s="49" t="s">
        <v>158</v>
      </c>
      <c r="I203" s="49"/>
      <c r="N203" s="64" t="s">
        <v>420</v>
      </c>
    </row>
    <row r="204" spans="1:14" x14ac:dyDescent="0.25">
      <c r="A204" s="3"/>
      <c r="G204" s="49"/>
      <c r="H204" s="49" t="s">
        <v>158</v>
      </c>
      <c r="I204" s="49"/>
      <c r="N204" s="64" t="s">
        <v>421</v>
      </c>
    </row>
    <row r="205" spans="1:14" x14ac:dyDescent="0.25">
      <c r="G205" s="49"/>
      <c r="H205" s="49" t="s">
        <v>158</v>
      </c>
      <c r="I205" s="49"/>
      <c r="N205" s="64" t="s">
        <v>422</v>
      </c>
    </row>
    <row r="206" spans="1:14" x14ac:dyDescent="0.25">
      <c r="G206" s="49"/>
      <c r="H206" s="49" t="s">
        <v>158</v>
      </c>
      <c r="I206" s="49"/>
      <c r="N206" s="64" t="s">
        <v>423</v>
      </c>
    </row>
    <row r="207" spans="1:14" x14ac:dyDescent="0.25">
      <c r="G207" s="49"/>
      <c r="H207" s="49" t="s">
        <v>158</v>
      </c>
      <c r="I207" s="49"/>
      <c r="N207" s="64" t="s">
        <v>424</v>
      </c>
    </row>
    <row r="208" spans="1:14" x14ac:dyDescent="0.25">
      <c r="G208" s="49"/>
      <c r="H208" s="49"/>
      <c r="I208" s="49"/>
      <c r="N208" s="64" t="s">
        <v>425</v>
      </c>
    </row>
    <row r="209" spans="7:14" x14ac:dyDescent="0.25">
      <c r="G209" s="49"/>
      <c r="H209" s="49"/>
      <c r="I209" s="49"/>
      <c r="N209" s="64" t="s">
        <v>426</v>
      </c>
    </row>
    <row r="210" spans="7:14" x14ac:dyDescent="0.25">
      <c r="G210" s="49"/>
      <c r="H210" s="49"/>
      <c r="I210" s="49"/>
      <c r="N210" s="64" t="s">
        <v>427</v>
      </c>
    </row>
    <row r="211" spans="7:14" x14ac:dyDescent="0.25">
      <c r="G211" s="49"/>
      <c r="H211" s="49">
        <v>0</v>
      </c>
      <c r="I211" s="49"/>
      <c r="N211" s="64" t="s">
        <v>428</v>
      </c>
    </row>
    <row r="212" spans="7:14" x14ac:dyDescent="0.25">
      <c r="G212" s="49"/>
      <c r="H212" s="49" t="s">
        <v>158</v>
      </c>
      <c r="I212" s="49"/>
      <c r="N212" s="64" t="s">
        <v>429</v>
      </c>
    </row>
    <row r="213" spans="7:14" x14ac:dyDescent="0.25">
      <c r="G213" s="49"/>
      <c r="H213" s="49" t="s">
        <v>158</v>
      </c>
      <c r="I213" s="49"/>
      <c r="N213" s="64" t="s">
        <v>430</v>
      </c>
    </row>
    <row r="214" spans="7:14" x14ac:dyDescent="0.25">
      <c r="G214" s="49"/>
      <c r="H214" s="49" t="s">
        <v>158</v>
      </c>
      <c r="I214" s="49"/>
      <c r="N214" s="64" t="s">
        <v>431</v>
      </c>
    </row>
    <row r="215" spans="7:14" x14ac:dyDescent="0.25">
      <c r="G215" s="49"/>
      <c r="H215" s="49" t="s">
        <v>158</v>
      </c>
      <c r="I215" s="49"/>
      <c r="N215" s="64" t="s">
        <v>432</v>
      </c>
    </row>
    <row r="216" spans="7:14" x14ac:dyDescent="0.25">
      <c r="G216" s="49"/>
      <c r="H216" s="49" t="s">
        <v>158</v>
      </c>
      <c r="I216" s="49"/>
      <c r="N216" s="64" t="s">
        <v>433</v>
      </c>
    </row>
    <row r="217" spans="7:14" x14ac:dyDescent="0.25">
      <c r="G217" s="49"/>
      <c r="H217" s="49" t="s">
        <v>158</v>
      </c>
      <c r="I217" s="49"/>
      <c r="N217" s="64" t="s">
        <v>434</v>
      </c>
    </row>
    <row r="218" spans="7:14" x14ac:dyDescent="0.25">
      <c r="G218" s="49"/>
      <c r="H218" s="49" t="s">
        <v>158</v>
      </c>
      <c r="I218" s="49"/>
      <c r="N218" s="64" t="s">
        <v>435</v>
      </c>
    </row>
    <row r="219" spans="7:14" x14ac:dyDescent="0.25">
      <c r="G219" s="49"/>
      <c r="H219" s="49" t="s">
        <v>158</v>
      </c>
      <c r="I219" s="49"/>
      <c r="N219" s="64" t="s">
        <v>436</v>
      </c>
    </row>
    <row r="220" spans="7:14" x14ac:dyDescent="0.25">
      <c r="G220" s="49"/>
      <c r="H220" s="49" t="s">
        <v>158</v>
      </c>
      <c r="I220" s="49"/>
      <c r="N220" s="64" t="s">
        <v>437</v>
      </c>
    </row>
    <row r="221" spans="7:14" x14ac:dyDescent="0.25">
      <c r="G221" s="49"/>
      <c r="H221" s="49" t="s">
        <v>158</v>
      </c>
      <c r="I221" s="49"/>
      <c r="N221" s="64" t="s">
        <v>438</v>
      </c>
    </row>
    <row r="222" spans="7:14" x14ac:dyDescent="0.25">
      <c r="G222" s="49"/>
      <c r="H222" s="49"/>
      <c r="I222" s="49"/>
      <c r="N222" s="64" t="s">
        <v>439</v>
      </c>
    </row>
    <row r="223" spans="7:14" x14ac:dyDescent="0.25">
      <c r="G223" s="49"/>
      <c r="H223" s="49"/>
      <c r="I223" s="49"/>
      <c r="N223" s="64" t="s">
        <v>440</v>
      </c>
    </row>
    <row r="224" spans="7:14" x14ac:dyDescent="0.25">
      <c r="G224" s="49"/>
      <c r="H224" s="49"/>
      <c r="I224" s="49"/>
      <c r="N224" s="64" t="s">
        <v>441</v>
      </c>
    </row>
    <row r="225" spans="7:14" x14ac:dyDescent="0.25">
      <c r="G225" s="49"/>
      <c r="H225" s="49">
        <v>0</v>
      </c>
      <c r="I225" s="49"/>
      <c r="N225" s="64" t="s">
        <v>442</v>
      </c>
    </row>
    <row r="226" spans="7:14" x14ac:dyDescent="0.25">
      <c r="G226" s="49"/>
      <c r="H226" s="49" t="s">
        <v>158</v>
      </c>
      <c r="I226" s="49"/>
      <c r="N226" s="64" t="s">
        <v>443</v>
      </c>
    </row>
    <row r="227" spans="7:14" x14ac:dyDescent="0.25">
      <c r="G227" s="49"/>
      <c r="H227" s="49" t="s">
        <v>158</v>
      </c>
      <c r="I227" s="49"/>
      <c r="N227" s="64" t="s">
        <v>444</v>
      </c>
    </row>
    <row r="228" spans="7:14" x14ac:dyDescent="0.25">
      <c r="G228" s="49"/>
      <c r="H228" s="49" t="s">
        <v>158</v>
      </c>
      <c r="I228" s="49"/>
      <c r="N228" s="64" t="s">
        <v>445</v>
      </c>
    </row>
    <row r="229" spans="7:14" x14ac:dyDescent="0.25">
      <c r="G229" s="49"/>
      <c r="H229" s="49" t="s">
        <v>158</v>
      </c>
      <c r="I229" s="49"/>
      <c r="N229" s="64" t="s">
        <v>446</v>
      </c>
    </row>
    <row r="230" spans="7:14" x14ac:dyDescent="0.25">
      <c r="G230" s="49"/>
      <c r="H230" s="49" t="s">
        <v>158</v>
      </c>
      <c r="I230" s="49"/>
      <c r="N230" s="64" t="s">
        <v>447</v>
      </c>
    </row>
    <row r="231" spans="7:14" x14ac:dyDescent="0.25">
      <c r="G231" s="49"/>
      <c r="H231" s="49"/>
      <c r="I231" s="49"/>
      <c r="N231" s="64" t="s">
        <v>448</v>
      </c>
    </row>
    <row r="232" spans="7:14" x14ac:dyDescent="0.25">
      <c r="G232" s="49"/>
      <c r="H232" s="49"/>
      <c r="I232" s="49"/>
      <c r="N232" s="64" t="s">
        <v>449</v>
      </c>
    </row>
    <row r="233" spans="7:14" x14ac:dyDescent="0.25">
      <c r="G233" s="49"/>
      <c r="H233" s="49"/>
      <c r="I233" s="49"/>
      <c r="N233" s="64" t="s">
        <v>450</v>
      </c>
    </row>
    <row r="234" spans="7:14" x14ac:dyDescent="0.25">
      <c r="N234" s="64" t="s">
        <v>451</v>
      </c>
    </row>
    <row r="235" spans="7:14" x14ac:dyDescent="0.25">
      <c r="N235" s="64" t="s">
        <v>452</v>
      </c>
    </row>
    <row r="236" spans="7:14" x14ac:dyDescent="0.25">
      <c r="N236" s="64" t="s">
        <v>453</v>
      </c>
    </row>
    <row r="237" spans="7:14" x14ac:dyDescent="0.25">
      <c r="N237" s="64" t="s">
        <v>454</v>
      </c>
    </row>
    <row r="238" spans="7:14" x14ac:dyDescent="0.25">
      <c r="N238" s="64" t="s">
        <v>455</v>
      </c>
    </row>
    <row r="239" spans="7:14" x14ac:dyDescent="0.25">
      <c r="N239" s="64" t="s">
        <v>456</v>
      </c>
    </row>
    <row r="240" spans="7:14" x14ac:dyDescent="0.25">
      <c r="N240" s="64" t="s">
        <v>457</v>
      </c>
    </row>
    <row r="241" spans="14:14" x14ac:dyDescent="0.25">
      <c r="N241" s="64" t="s">
        <v>458</v>
      </c>
    </row>
    <row r="242" spans="14:14" x14ac:dyDescent="0.25">
      <c r="N242" s="64" t="s">
        <v>459</v>
      </c>
    </row>
    <row r="243" spans="14:14" x14ac:dyDescent="0.25">
      <c r="N243" s="64" t="s">
        <v>460</v>
      </c>
    </row>
    <row r="244" spans="14:14" x14ac:dyDescent="0.25">
      <c r="N244" s="64" t="s">
        <v>461</v>
      </c>
    </row>
    <row r="245" spans="14:14" x14ac:dyDescent="0.25">
      <c r="N245" s="64" t="s">
        <v>462</v>
      </c>
    </row>
    <row r="246" spans="14:14" x14ac:dyDescent="0.25">
      <c r="N246" s="64" t="s">
        <v>463</v>
      </c>
    </row>
    <row r="247" spans="14:14" x14ac:dyDescent="0.25">
      <c r="N247" s="64" t="s">
        <v>464</v>
      </c>
    </row>
    <row r="248" spans="14:14" x14ac:dyDescent="0.25">
      <c r="N248" s="64" t="s">
        <v>465</v>
      </c>
    </row>
    <row r="249" spans="14:14" x14ac:dyDescent="0.25">
      <c r="N249" s="64" t="s">
        <v>466</v>
      </c>
    </row>
    <row r="250" spans="14:14" x14ac:dyDescent="0.25">
      <c r="N250" s="64" t="s">
        <v>467</v>
      </c>
    </row>
    <row r="251" spans="14:14" x14ac:dyDescent="0.25">
      <c r="N251" s="64" t="s">
        <v>468</v>
      </c>
    </row>
    <row r="252" spans="14:14" x14ac:dyDescent="0.25">
      <c r="N252" s="64" t="s">
        <v>469</v>
      </c>
    </row>
    <row r="253" spans="14:14" x14ac:dyDescent="0.25">
      <c r="N253" s="64" t="s">
        <v>470</v>
      </c>
    </row>
    <row r="254" spans="14:14" x14ac:dyDescent="0.25">
      <c r="N254" s="64" t="s">
        <v>471</v>
      </c>
    </row>
    <row r="255" spans="14:14" x14ac:dyDescent="0.25">
      <c r="N255" s="64" t="s">
        <v>472</v>
      </c>
    </row>
    <row r="256" spans="14:14" x14ac:dyDescent="0.25">
      <c r="N256" s="64" t="s">
        <v>473</v>
      </c>
    </row>
    <row r="257" spans="14:14" x14ac:dyDescent="0.25">
      <c r="N257" s="64" t="s">
        <v>474</v>
      </c>
    </row>
    <row r="258" spans="14:14" x14ac:dyDescent="0.25">
      <c r="N258" s="64" t="s">
        <v>475</v>
      </c>
    </row>
    <row r="259" spans="14:14" x14ac:dyDescent="0.25">
      <c r="N259" s="64" t="s">
        <v>476</v>
      </c>
    </row>
    <row r="260" spans="14:14" x14ac:dyDescent="0.25">
      <c r="N260" s="64" t="s">
        <v>477</v>
      </c>
    </row>
    <row r="261" spans="14:14" x14ac:dyDescent="0.25">
      <c r="N261" s="64" t="s">
        <v>478</v>
      </c>
    </row>
    <row r="262" spans="14:14" x14ac:dyDescent="0.25">
      <c r="N262" s="64" t="s">
        <v>479</v>
      </c>
    </row>
    <row r="263" spans="14:14" x14ac:dyDescent="0.25">
      <c r="N263" s="64" t="s">
        <v>480</v>
      </c>
    </row>
    <row r="264" spans="14:14" x14ac:dyDescent="0.25">
      <c r="N264" s="64" t="s">
        <v>481</v>
      </c>
    </row>
    <row r="265" spans="14:14" x14ac:dyDescent="0.25">
      <c r="N265" s="64" t="s">
        <v>482</v>
      </c>
    </row>
    <row r="266" spans="14:14" x14ac:dyDescent="0.25">
      <c r="N266" s="64" t="s">
        <v>483</v>
      </c>
    </row>
    <row r="267" spans="14:14" x14ac:dyDescent="0.25">
      <c r="N267" s="64" t="s">
        <v>484</v>
      </c>
    </row>
    <row r="268" spans="14:14" x14ac:dyDescent="0.25">
      <c r="N268" s="64" t="s">
        <v>485</v>
      </c>
    </row>
    <row r="269" spans="14:14" x14ac:dyDescent="0.25">
      <c r="N269" s="64" t="s">
        <v>486</v>
      </c>
    </row>
    <row r="270" spans="14:14" x14ac:dyDescent="0.25">
      <c r="N270" s="64" t="s">
        <v>487</v>
      </c>
    </row>
    <row r="271" spans="14:14" x14ac:dyDescent="0.25">
      <c r="N271" s="64" t="s">
        <v>488</v>
      </c>
    </row>
    <row r="272" spans="14:14" x14ac:dyDescent="0.25">
      <c r="N272" s="64" t="s">
        <v>489</v>
      </c>
    </row>
    <row r="273" spans="14:14" x14ac:dyDescent="0.25">
      <c r="N273" s="64" t="s">
        <v>490</v>
      </c>
    </row>
    <row r="274" spans="14:14" x14ac:dyDescent="0.25">
      <c r="N274" s="64" t="s">
        <v>491</v>
      </c>
    </row>
    <row r="275" spans="14:14" x14ac:dyDescent="0.25">
      <c r="N275" s="64" t="s">
        <v>492</v>
      </c>
    </row>
    <row r="276" spans="14:14" x14ac:dyDescent="0.25">
      <c r="N276" s="64" t="s">
        <v>493</v>
      </c>
    </row>
    <row r="277" spans="14:14" x14ac:dyDescent="0.25">
      <c r="N277" s="64" t="s">
        <v>494</v>
      </c>
    </row>
    <row r="278" spans="14:14" x14ac:dyDescent="0.25">
      <c r="N278" s="64" t="s">
        <v>495</v>
      </c>
    </row>
    <row r="279" spans="14:14" x14ac:dyDescent="0.25">
      <c r="N279" s="64" t="s">
        <v>496</v>
      </c>
    </row>
    <row r="280" spans="14:14" x14ac:dyDescent="0.25">
      <c r="N280" s="64" t="s">
        <v>497</v>
      </c>
    </row>
    <row r="281" spans="14:14" x14ac:dyDescent="0.25">
      <c r="N281" s="64" t="s">
        <v>498</v>
      </c>
    </row>
    <row r="282" spans="14:14" x14ac:dyDescent="0.25">
      <c r="N282" s="64" t="s">
        <v>499</v>
      </c>
    </row>
    <row r="283" spans="14:14" x14ac:dyDescent="0.25">
      <c r="N283" s="64" t="s">
        <v>500</v>
      </c>
    </row>
    <row r="284" spans="14:14" x14ac:dyDescent="0.25">
      <c r="N284" s="64" t="s">
        <v>501</v>
      </c>
    </row>
    <row r="285" spans="14:14" x14ac:dyDescent="0.25">
      <c r="N285" s="64" t="s">
        <v>502</v>
      </c>
    </row>
    <row r="286" spans="14:14" x14ac:dyDescent="0.25">
      <c r="N286" s="64" t="s">
        <v>503</v>
      </c>
    </row>
    <row r="287" spans="14:14" x14ac:dyDescent="0.25">
      <c r="N287" s="64" t="s">
        <v>504</v>
      </c>
    </row>
    <row r="288" spans="14:14" x14ac:dyDescent="0.25">
      <c r="N288" s="64" t="s">
        <v>505</v>
      </c>
    </row>
    <row r="289" spans="14:14" x14ac:dyDescent="0.25">
      <c r="N289" s="64" t="s">
        <v>506</v>
      </c>
    </row>
    <row r="290" spans="14:14" x14ac:dyDescent="0.25">
      <c r="N290" s="64" t="s">
        <v>507</v>
      </c>
    </row>
    <row r="291" spans="14:14" x14ac:dyDescent="0.25">
      <c r="N291" s="64" t="s">
        <v>508</v>
      </c>
    </row>
    <row r="292" spans="14:14" x14ac:dyDescent="0.25">
      <c r="N292" s="64" t="s">
        <v>509</v>
      </c>
    </row>
    <row r="293" spans="14:14" x14ac:dyDescent="0.25">
      <c r="N293" s="64" t="s">
        <v>510</v>
      </c>
    </row>
    <row r="294" spans="14:14" x14ac:dyDescent="0.25">
      <c r="N294" s="64" t="s">
        <v>511</v>
      </c>
    </row>
    <row r="295" spans="14:14" x14ac:dyDescent="0.25">
      <c r="N295" s="64" t="s">
        <v>512</v>
      </c>
    </row>
    <row r="296" spans="14:14" x14ac:dyDescent="0.25">
      <c r="N296" s="64" t="s">
        <v>687</v>
      </c>
    </row>
    <row r="297" spans="14:14" x14ac:dyDescent="0.25">
      <c r="N297" s="64" t="s">
        <v>513</v>
      </c>
    </row>
    <row r="298" spans="14:14" x14ac:dyDescent="0.25">
      <c r="N298" s="64" t="s">
        <v>514</v>
      </c>
    </row>
    <row r="299" spans="14:14" x14ac:dyDescent="0.25">
      <c r="N299" s="64" t="s">
        <v>515</v>
      </c>
    </row>
    <row r="300" spans="14:14" x14ac:dyDescent="0.25">
      <c r="N300" s="64" t="s">
        <v>516</v>
      </c>
    </row>
    <row r="301" spans="14:14" x14ac:dyDescent="0.25">
      <c r="N301" s="64" t="s">
        <v>517</v>
      </c>
    </row>
    <row r="302" spans="14:14" x14ac:dyDescent="0.25">
      <c r="N302" s="64" t="s">
        <v>691</v>
      </c>
    </row>
    <row r="303" spans="14:14" x14ac:dyDescent="0.25">
      <c r="N303" s="64" t="s">
        <v>518</v>
      </c>
    </row>
    <row r="304" spans="14:14" x14ac:dyDescent="0.25">
      <c r="N304" s="64" t="s">
        <v>519</v>
      </c>
    </row>
    <row r="305" spans="14:14" x14ac:dyDescent="0.25">
      <c r="N305" s="64" t="s">
        <v>520</v>
      </c>
    </row>
    <row r="306" spans="14:14" x14ac:dyDescent="0.25">
      <c r="N306" s="64" t="s">
        <v>521</v>
      </c>
    </row>
    <row r="307" spans="14:14" x14ac:dyDescent="0.25">
      <c r="N307" s="64" t="s">
        <v>522</v>
      </c>
    </row>
    <row r="308" spans="14:14" x14ac:dyDescent="0.25">
      <c r="N308" s="64" t="s">
        <v>523</v>
      </c>
    </row>
    <row r="309" spans="14:14" x14ac:dyDescent="0.25">
      <c r="N309" s="64" t="s">
        <v>524</v>
      </c>
    </row>
    <row r="310" spans="14:14" x14ac:dyDescent="0.25">
      <c r="N310" s="64" t="s">
        <v>525</v>
      </c>
    </row>
    <row r="311" spans="14:14" x14ac:dyDescent="0.25">
      <c r="N311" s="64" t="s">
        <v>526</v>
      </c>
    </row>
    <row r="312" spans="14:14" x14ac:dyDescent="0.25">
      <c r="N312" s="64" t="s">
        <v>527</v>
      </c>
    </row>
    <row r="313" spans="14:14" x14ac:dyDescent="0.25">
      <c r="N313" s="64" t="s">
        <v>528</v>
      </c>
    </row>
    <row r="314" spans="14:14" x14ac:dyDescent="0.25">
      <c r="N314" s="64" t="s">
        <v>529</v>
      </c>
    </row>
    <row r="315" spans="14:14" x14ac:dyDescent="0.25">
      <c r="N315" s="64" t="s">
        <v>530</v>
      </c>
    </row>
    <row r="316" spans="14:14" x14ac:dyDescent="0.25">
      <c r="N316" s="64" t="s">
        <v>531</v>
      </c>
    </row>
    <row r="317" spans="14:14" x14ac:dyDescent="0.25">
      <c r="N317" s="64" t="s">
        <v>532</v>
      </c>
    </row>
    <row r="318" spans="14:14" x14ac:dyDescent="0.25">
      <c r="N318" s="64" t="s">
        <v>533</v>
      </c>
    </row>
    <row r="319" spans="14:14" x14ac:dyDescent="0.25">
      <c r="N319" s="64" t="s">
        <v>534</v>
      </c>
    </row>
    <row r="320" spans="14:14" x14ac:dyDescent="0.25">
      <c r="N320" s="64" t="s">
        <v>535</v>
      </c>
    </row>
    <row r="321" spans="14:14" x14ac:dyDescent="0.25">
      <c r="N321" s="64" t="s">
        <v>536</v>
      </c>
    </row>
    <row r="322" spans="14:14" x14ac:dyDescent="0.25">
      <c r="N322" s="64" t="s">
        <v>537</v>
      </c>
    </row>
    <row r="323" spans="14:14" x14ac:dyDescent="0.25">
      <c r="N323" s="64" t="s">
        <v>538</v>
      </c>
    </row>
    <row r="324" spans="14:14" x14ac:dyDescent="0.25">
      <c r="N324" s="64" t="s">
        <v>539</v>
      </c>
    </row>
    <row r="325" spans="14:14" x14ac:dyDescent="0.25">
      <c r="N325" s="64" t="s">
        <v>540</v>
      </c>
    </row>
    <row r="326" spans="14:14" x14ac:dyDescent="0.25">
      <c r="N326" s="64" t="s">
        <v>541</v>
      </c>
    </row>
    <row r="327" spans="14:14" x14ac:dyDescent="0.25">
      <c r="N327" s="64" t="s">
        <v>542</v>
      </c>
    </row>
    <row r="328" spans="14:14" x14ac:dyDescent="0.25">
      <c r="N328" s="64" t="s">
        <v>543</v>
      </c>
    </row>
    <row r="329" spans="14:14" x14ac:dyDescent="0.25">
      <c r="N329" s="64" t="s">
        <v>544</v>
      </c>
    </row>
    <row r="330" spans="14:14" x14ac:dyDescent="0.25">
      <c r="N330" s="3" t="s">
        <v>816</v>
      </c>
    </row>
    <row r="331" spans="14:14" x14ac:dyDescent="0.25">
      <c r="N331" s="64" t="s">
        <v>545</v>
      </c>
    </row>
    <row r="332" spans="14:14" x14ac:dyDescent="0.25">
      <c r="N332" s="64" t="s">
        <v>546</v>
      </c>
    </row>
    <row r="333" spans="14:14" x14ac:dyDescent="0.25">
      <c r="N333" s="64" t="s">
        <v>547</v>
      </c>
    </row>
    <row r="334" spans="14:14" x14ac:dyDescent="0.25">
      <c r="N334" s="64" t="s">
        <v>548</v>
      </c>
    </row>
    <row r="335" spans="14:14" x14ac:dyDescent="0.25">
      <c r="N335" s="64" t="s">
        <v>549</v>
      </c>
    </row>
    <row r="336" spans="14:14" x14ac:dyDescent="0.25">
      <c r="N336" s="64" t="s">
        <v>550</v>
      </c>
    </row>
    <row r="337" spans="14:14" x14ac:dyDescent="0.25">
      <c r="N337" s="64" t="s">
        <v>551</v>
      </c>
    </row>
    <row r="338" spans="14:14" x14ac:dyDescent="0.25">
      <c r="N338" s="64" t="s">
        <v>552</v>
      </c>
    </row>
    <row r="339" spans="14:14" x14ac:dyDescent="0.25">
      <c r="N339" s="64" t="s">
        <v>553</v>
      </c>
    </row>
    <row r="340" spans="14:14" x14ac:dyDescent="0.25">
      <c r="N340" s="64" t="s">
        <v>554</v>
      </c>
    </row>
    <row r="341" spans="14:14" x14ac:dyDescent="0.25">
      <c r="N341" s="64" t="s">
        <v>555</v>
      </c>
    </row>
    <row r="342" spans="14:14" x14ac:dyDescent="0.25">
      <c r="N342" s="64" t="s">
        <v>556</v>
      </c>
    </row>
    <row r="343" spans="14:14" x14ac:dyDescent="0.25">
      <c r="N343" s="64" t="s">
        <v>557</v>
      </c>
    </row>
    <row r="344" spans="14:14" x14ac:dyDescent="0.25">
      <c r="N344" s="64" t="s">
        <v>558</v>
      </c>
    </row>
    <row r="345" spans="14:14" x14ac:dyDescent="0.25">
      <c r="N345" s="64" t="s">
        <v>559</v>
      </c>
    </row>
    <row r="346" spans="14:14" x14ac:dyDescent="0.25">
      <c r="N346" s="64" t="s">
        <v>560</v>
      </c>
    </row>
    <row r="347" spans="14:14" x14ac:dyDescent="0.25">
      <c r="N347" s="64" t="s">
        <v>561</v>
      </c>
    </row>
    <row r="348" spans="14:14" x14ac:dyDescent="0.25">
      <c r="N348" s="64" t="s">
        <v>562</v>
      </c>
    </row>
    <row r="349" spans="14:14" x14ac:dyDescent="0.25">
      <c r="N349" s="64"/>
    </row>
    <row r="350" spans="14:14" x14ac:dyDescent="0.25">
      <c r="N350" s="6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84D237819E5323448576F8B0A16A3B1A" ma:contentTypeVersion="28" ma:contentTypeDescription="new Document or upload" ma:contentTypeScope="" ma:versionID="3c3eca7b76566ffed2974b2ead1a930c">
  <xsd:schema xmlns:xsd="http://www.w3.org/2001/XMLSchema" xmlns:xs="http://www.w3.org/2001/XMLSchema" xmlns:p="http://schemas.microsoft.com/office/2006/metadata/properties" xmlns:ns2="41b3ec6c-eebd-4435-b1cb-6f93f025f7d1" targetNamespace="http://schemas.microsoft.com/office/2006/metadata/properties" ma:root="true" ma:fieldsID="19b106c2f4d8fe48de350d4eb9e60dd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abd7bc60-3b7f-4be8-b708-10d35361ed95}" ma:internalName="TaxCatchAll" ma:showField="CatchAllData"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abd7bc60-3b7f-4be8-b708-10d35361ed95}" ma:internalName="TaxCatchAllLabel" ma:readOnly="true" ma:showField="CatchAllDataLabel"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4.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DC900089-B7E2-4926-96F4-564CE97A84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07C7AF-DBBD-45CA-9A66-1FDD89295318}">
  <ds:schemaRefs>
    <ds:schemaRef ds:uri="http://schemas.microsoft.com/sharepoint/v3/contenttype/forms"/>
  </ds:schemaRefs>
</ds:datastoreItem>
</file>

<file path=customXml/itemProps3.xml><?xml version="1.0" encoding="utf-8"?>
<ds:datastoreItem xmlns:ds="http://schemas.openxmlformats.org/officeDocument/2006/customXml" ds:itemID="{ED71BE22-4AED-4845-B5E3-AF4FECB95BA6}">
  <ds:schemaRefs>
    <ds:schemaRef ds:uri="http://purl.org/dc/dcmitype/"/>
    <ds:schemaRef ds:uri="http://purl.org/dc/elements/1.1/"/>
    <ds:schemaRef ds:uri="http://schemas.openxmlformats.org/package/2006/metadata/core-properties"/>
    <ds:schemaRef ds:uri="41b3ec6c-eebd-4435-b1cb-6f93f025f7d1"/>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D84FF76-80F9-4C68-AD1D-FEFE9DD7186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Supply_Details</vt:lpstr>
      <vt:lpstr>Risk_Assessment</vt:lpstr>
      <vt:lpstr>Unanswered_Questions</vt:lpstr>
      <vt:lpstr>Risk_Register</vt:lpstr>
      <vt:lpstr>Risk_Assessment_Report</vt:lpstr>
      <vt:lpstr>Controls_&amp;_Actions</vt:lpstr>
      <vt:lpstr>Summary</vt:lpstr>
      <vt:lpstr>Lookup_Admin</vt:lpstr>
      <vt:lpstr>Risk_Assessment_Report!Print_Area</vt:lpstr>
      <vt:lpstr>Unanswered_Questions!Print_Titles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2017-01-18T11:31:56Z</dcterms:created>
  <dcterms:modified xsi:type="dcterms:W3CDTF">2019-07-15T09:41:19Z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0x010100672A3FCA98991645BE083C320B7539B702040084D237819E5323448576F8B0A16A3B1A</vt:lpwstr>
  </property>
  <property fmtid="{D5CDD505-2E9C-101B-9397-08002B2CF9AE}" pid="3" name="Directorate">
    <vt:lpwstr/>
  </property>
  <property fmtid="{D5CDD505-2E9C-101B-9397-08002B2CF9AE}" pid="4" name="SecurityClassification">
    <vt:lpwstr/>
  </property>
  <property fmtid="{D5CDD505-2E9C-101B-9397-08002B2CF9AE}" pid="5" name="_dlc_policyId">
    <vt:lpwstr/>
  </property>
  <property fmtid="{D5CDD505-2E9C-101B-9397-08002B2CF9AE}" pid="6" name="ItemRetentionFormula">
    <vt:lpwstr/>
  </property>
</Properties>
</file>