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AlgorithmName="SHA-512" workbookHashValue="JibB2cZarNgxIJ5cnwp6c0Ge7YJxNuyVIYRee2qLkLsCmZaizgRvQGhIgdZ6hjz5IC8TF/wqbJagqcfq7TRqHQ==" workbookSaltValue="dDvft5jkB3IEqXrF1S0hSg==" workbookSpinCount="100000" lockStructure="1"/>
  <bookViews>
    <workbookView xWindow="240" yWindow="645" windowWidth="14805" windowHeight="7470" tabRatio="688"/>
  </bookViews>
  <sheets>
    <sheet name="Supply_Details" sheetId="1" r:id="rId1"/>
    <sheet name="Risk_Assessment" sheetId="2" r:id="rId2"/>
    <sheet name="Unanswered_Questions" sheetId="12" r:id="rId3"/>
    <sheet name="Risk_Register" sheetId="9" r:id="rId4"/>
    <sheet name="Risk_Assessment_Report" sheetId="7" r:id="rId5"/>
    <sheet name="Controls_&amp;_Actions" sheetId="10" r:id="rId6"/>
    <sheet name="Summary" sheetId="13" r:id="rId7"/>
    <sheet name="Lookup_Admin" sheetId="4" state="hidden" r:id="rId8"/>
  </sheets>
  <definedNames>
    <definedName name="_xlnm._FilterDatabase" localSheetId="7" hidden="1">Lookup_Admin!$A$1:$D$1</definedName>
    <definedName name="_xlnm._FilterDatabase" localSheetId="4" hidden="1">Risk_Assessment_Report!$A$15:$F$15</definedName>
    <definedName name="_xlnm._FilterDatabase" localSheetId="3" hidden="1">Risk_Register!$A$4:$E$130</definedName>
    <definedName name="_xlnm._FilterDatabase" localSheetId="2" hidden="1">Unanswered_Questions!$A$4:$D$115</definedName>
    <definedName name="_xlnm.Print_Area" localSheetId="4">Risk_Assessment_Report!$A$1:$F$32</definedName>
    <definedName name="_xlnm.Print_Titles" localSheetId="2">Unanswered_Questions!$4:$4</definedName>
  </definedNames>
  <calcPr calcId="152511"/>
</workbook>
</file>

<file path=xl/calcChain.xml><?xml version="1.0" encoding="utf-8"?>
<calcChain xmlns="http://schemas.openxmlformats.org/spreadsheetml/2006/main">
  <c r="E6" i="12" l="1"/>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5" i="12"/>
  <c r="H72" i="4" l="1"/>
  <c r="H67" i="4"/>
  <c r="H68" i="4"/>
  <c r="H69" i="4"/>
  <c r="H70" i="4"/>
  <c r="H66" i="4"/>
  <c r="H57" i="4"/>
  <c r="H58" i="4"/>
  <c r="I58" i="4" s="1"/>
  <c r="C72" i="7" s="1"/>
  <c r="H59" i="4"/>
  <c r="H60" i="4"/>
  <c r="H61" i="4"/>
  <c r="H62" i="4"/>
  <c r="I62" i="4" s="1"/>
  <c r="C76" i="7" s="1"/>
  <c r="H63" i="4"/>
  <c r="H64" i="4"/>
  <c r="H56" i="4"/>
  <c r="H44" i="4"/>
  <c r="H45" i="4"/>
  <c r="H46" i="4"/>
  <c r="H47" i="4"/>
  <c r="H48" i="4"/>
  <c r="H49" i="4"/>
  <c r="H50" i="4"/>
  <c r="H51" i="4"/>
  <c r="H52" i="4"/>
  <c r="H53" i="4"/>
  <c r="H54" i="4"/>
  <c r="H43" i="4"/>
  <c r="H21" i="4"/>
  <c r="I21" i="4" s="1"/>
  <c r="C35" i="7" s="1"/>
  <c r="H22" i="4"/>
  <c r="H23" i="4"/>
  <c r="H24" i="4"/>
  <c r="I24" i="4" s="1"/>
  <c r="C38" i="7" s="1"/>
  <c r="H25" i="4"/>
  <c r="I25" i="4" s="1"/>
  <c r="C39" i="7" s="1"/>
  <c r="H26" i="4"/>
  <c r="I26" i="4" s="1"/>
  <c r="C40" i="7" s="1"/>
  <c r="H27" i="4"/>
  <c r="H28" i="4"/>
  <c r="H29" i="4"/>
  <c r="H30" i="4"/>
  <c r="I30" i="4" s="1"/>
  <c r="H31" i="4"/>
  <c r="H32" i="4"/>
  <c r="H33" i="4"/>
  <c r="I33" i="4" s="1"/>
  <c r="H34" i="4"/>
  <c r="I34" i="4" s="1"/>
  <c r="H35" i="4"/>
  <c r="H36" i="4"/>
  <c r="H37" i="4"/>
  <c r="H38" i="4"/>
  <c r="I38" i="4" s="1"/>
  <c r="H39" i="4"/>
  <c r="H40" i="4"/>
  <c r="H41" i="4"/>
  <c r="C55" i="7" s="1"/>
  <c r="H20" i="4"/>
  <c r="H11" i="4"/>
  <c r="H12" i="4"/>
  <c r="H13" i="4"/>
  <c r="H14" i="4"/>
  <c r="I14" i="4" s="1"/>
  <c r="H15" i="4"/>
  <c r="H17" i="4"/>
  <c r="H18" i="4"/>
  <c r="H10" i="4"/>
  <c r="I10" i="4"/>
  <c r="C24" i="7" s="1"/>
  <c r="I18" i="4"/>
  <c r="C46" i="7"/>
  <c r="I37" i="4"/>
  <c r="H3" i="4"/>
  <c r="H4" i="4"/>
  <c r="H5" i="4"/>
  <c r="I5" i="4" s="1"/>
  <c r="C19" i="7" s="1"/>
  <c r="H6" i="4"/>
  <c r="I6" i="4" s="1"/>
  <c r="C20" i="7" s="1"/>
  <c r="H7" i="4"/>
  <c r="H8" i="4"/>
  <c r="C83" i="7"/>
  <c r="C53" i="7"/>
  <c r="C54" i="7"/>
  <c r="C34" i="7"/>
  <c r="C29" i="7"/>
  <c r="C16" i="7"/>
  <c r="I31" i="4"/>
  <c r="C45" i="7" s="1"/>
  <c r="I32" i="4"/>
  <c r="I35" i="4"/>
  <c r="C49" i="7" s="1"/>
  <c r="I36" i="4"/>
  <c r="C50" i="7" s="1"/>
  <c r="I39" i="4"/>
  <c r="I40" i="4"/>
  <c r="I41" i="4"/>
  <c r="I43" i="4"/>
  <c r="C57" i="7" s="1"/>
  <c r="I44" i="4"/>
  <c r="C58" i="7" s="1"/>
  <c r="I45" i="4"/>
  <c r="C59" i="7" s="1"/>
  <c r="I46" i="4"/>
  <c r="C60" i="7" s="1"/>
  <c r="I47" i="4"/>
  <c r="C61" i="7" s="1"/>
  <c r="I48" i="4"/>
  <c r="C62" i="7" s="1"/>
  <c r="I49" i="4"/>
  <c r="C63" i="7" s="1"/>
  <c r="I50" i="4"/>
  <c r="C64" i="7" s="1"/>
  <c r="I51" i="4"/>
  <c r="C65" i="7" s="1"/>
  <c r="I52" i="4"/>
  <c r="C66" i="7" s="1"/>
  <c r="I53" i="4"/>
  <c r="C67" i="7" s="1"/>
  <c r="I54" i="4"/>
  <c r="C68" i="7" s="1"/>
  <c r="I56" i="4"/>
  <c r="C70" i="7" s="1"/>
  <c r="I57" i="4"/>
  <c r="C71" i="7" s="1"/>
  <c r="I59" i="4"/>
  <c r="C73" i="7" s="1"/>
  <c r="I60" i="4"/>
  <c r="C74" i="7" s="1"/>
  <c r="I61" i="4"/>
  <c r="C75" i="7" s="1"/>
  <c r="I63" i="4"/>
  <c r="C77" i="7" s="1"/>
  <c r="I64" i="4"/>
  <c r="C78" i="7" s="1"/>
  <c r="I66" i="4"/>
  <c r="C80" i="7" s="1"/>
  <c r="I67" i="4"/>
  <c r="C81" i="7" s="1"/>
  <c r="I68" i="4"/>
  <c r="C82" i="7" s="1"/>
  <c r="I69" i="4"/>
  <c r="I70" i="4"/>
  <c r="C84" i="7" s="1"/>
  <c r="I72" i="4"/>
  <c r="C86" i="7" s="1"/>
  <c r="I3" i="4"/>
  <c r="C17" i="7" s="1"/>
  <c r="I4" i="4"/>
  <c r="C18" i="7" s="1"/>
  <c r="I7" i="4"/>
  <c r="C21" i="7" s="1"/>
  <c r="I8" i="4"/>
  <c r="C22" i="7" s="1"/>
  <c r="I11" i="4"/>
  <c r="C25" i="7" s="1"/>
  <c r="I12" i="4"/>
  <c r="C26" i="7" s="1"/>
  <c r="I13" i="4"/>
  <c r="C27" i="7" s="1"/>
  <c r="I15" i="4"/>
  <c r="I17" i="4"/>
  <c r="C31" i="7" s="1"/>
  <c r="I20" i="4"/>
  <c r="I23" i="4"/>
  <c r="C37" i="7" s="1"/>
  <c r="I27" i="4"/>
  <c r="C41" i="7" s="1"/>
  <c r="I2" i="4"/>
  <c r="F14" i="7"/>
  <c r="F13" i="7"/>
  <c r="F12" i="7"/>
  <c r="F11" i="7"/>
  <c r="F10" i="7"/>
  <c r="F9" i="7"/>
  <c r="F8" i="7"/>
  <c r="F7" i="7"/>
  <c r="F6" i="7"/>
  <c r="F5" i="7"/>
  <c r="E14" i="7"/>
  <c r="E13" i="7"/>
  <c r="E12" i="7"/>
  <c r="E11" i="7"/>
  <c r="E10" i="7"/>
  <c r="E9" i="7"/>
  <c r="E8" i="7"/>
  <c r="E7" i="7"/>
  <c r="E6" i="7"/>
  <c r="D14" i="7"/>
  <c r="D13" i="7"/>
  <c r="D12" i="7"/>
  <c r="D11" i="7"/>
  <c r="D10" i="7"/>
  <c r="D9" i="7"/>
  <c r="D8" i="7"/>
  <c r="D7" i="7"/>
  <c r="D6" i="7"/>
  <c r="A14" i="7"/>
  <c r="A13" i="7"/>
  <c r="A12" i="7"/>
  <c r="A11" i="7"/>
  <c r="A10" i="7"/>
  <c r="A9" i="7"/>
  <c r="A8" i="7"/>
  <c r="A7" i="7"/>
  <c r="A6" i="7"/>
  <c r="E5" i="7"/>
  <c r="D5" i="7"/>
  <c r="A5" i="7"/>
  <c r="D2" i="7"/>
  <c r="D3" i="7"/>
  <c r="G2" i="1"/>
  <c r="C36" i="7" l="1"/>
  <c r="C43" i="7"/>
  <c r="I22" i="4"/>
  <c r="I29" i="4"/>
  <c r="I28" i="4"/>
  <c r="C42" i="7" s="1"/>
  <c r="C32" i="7"/>
  <c r="C28" i="7"/>
  <c r="C52" i="7"/>
  <c r="C48" i="7"/>
  <c r="C44" i="7"/>
  <c r="C51" i="7"/>
  <c r="C47" i="7"/>
  <c r="A11" i="10"/>
  <c r="A9" i="13" l="1"/>
  <c r="C9" i="13" l="1"/>
  <c r="F21" i="13" l="1"/>
  <c r="F20" i="13"/>
  <c r="F19" i="13"/>
  <c r="F18" i="13"/>
  <c r="F17" i="13"/>
  <c r="F16" i="13"/>
  <c r="F15" i="13"/>
  <c r="F14" i="13"/>
  <c r="F13" i="13"/>
  <c r="E21" i="13"/>
  <c r="E20" i="13"/>
  <c r="E19" i="13"/>
  <c r="E18" i="13"/>
  <c r="E17" i="13"/>
  <c r="E16" i="13"/>
  <c r="E15" i="13"/>
  <c r="E14" i="13"/>
  <c r="E13" i="13"/>
  <c r="C21" i="13"/>
  <c r="C20" i="13"/>
  <c r="C19" i="13"/>
  <c r="C18" i="13"/>
  <c r="C17" i="13"/>
  <c r="C16" i="13"/>
  <c r="C15" i="13"/>
  <c r="C14" i="13"/>
  <c r="C13" i="13"/>
  <c r="B21" i="13" l="1"/>
  <c r="B20" i="13"/>
  <c r="B19" i="13"/>
  <c r="B18" i="13"/>
  <c r="B17" i="13"/>
  <c r="B16" i="13"/>
  <c r="B15" i="13"/>
  <c r="B14" i="13"/>
  <c r="B13" i="13"/>
  <c r="A21" i="13"/>
  <c r="A20" i="13"/>
  <c r="A19" i="13"/>
  <c r="A18" i="13"/>
  <c r="A17" i="13"/>
  <c r="A16" i="13"/>
  <c r="A15" i="13"/>
  <c r="A14" i="13"/>
  <c r="A13" i="13"/>
  <c r="A5" i="13"/>
  <c r="C8" i="13"/>
  <c r="D6" i="13"/>
  <c r="D4" i="13"/>
  <c r="A4" i="13"/>
  <c r="F12" i="13" l="1"/>
  <c r="E12" i="13"/>
  <c r="C12" i="13"/>
  <c r="B12" i="13"/>
  <c r="A12" i="13"/>
  <c r="B104" i="10"/>
  <c r="B14" i="7" s="1"/>
  <c r="B84" i="10"/>
  <c r="B12" i="7" s="1"/>
  <c r="B64" i="10"/>
  <c r="B10" i="7" s="1"/>
  <c r="B44" i="10"/>
  <c r="B8" i="7" s="1"/>
  <c r="B94" i="10"/>
  <c r="B13" i="7" s="1"/>
  <c r="B74" i="10"/>
  <c r="B11" i="7" s="1"/>
  <c r="B54" i="10"/>
  <c r="B9" i="7" s="1"/>
  <c r="B34" i="10" l="1"/>
  <c r="B7" i="7" s="1"/>
  <c r="M84" i="2" l="1"/>
  <c r="M85" i="2"/>
  <c r="M86" i="2"/>
  <c r="M87" i="2"/>
  <c r="M88" i="2"/>
  <c r="M89" i="2"/>
  <c r="M90" i="2"/>
  <c r="M91" i="2"/>
  <c r="M92" i="2"/>
  <c r="M93" i="2"/>
  <c r="M94" i="2"/>
  <c r="M95" i="2"/>
  <c r="M96" i="2"/>
  <c r="M97" i="2"/>
  <c r="M98" i="2"/>
  <c r="M99" i="2"/>
  <c r="M100" i="2"/>
  <c r="M101" i="2"/>
  <c r="M102" i="2"/>
  <c r="M103" i="2"/>
  <c r="M104" i="2"/>
  <c r="M105" i="2"/>
  <c r="M106" i="2"/>
  <c r="M107" i="2"/>
  <c r="M108" i="2"/>
  <c r="M109" i="2"/>
  <c r="M110" i="2"/>
  <c r="I66" i="2" l="1"/>
  <c r="M66" i="2" s="1"/>
  <c r="I67" i="2"/>
  <c r="M67" i="2" s="1"/>
  <c r="I68" i="2"/>
  <c r="M68" i="2" s="1"/>
  <c r="A79" i="7" l="1"/>
  <c r="A112" i="7"/>
  <c r="B112" i="7"/>
  <c r="D112" i="7"/>
  <c r="E112" i="7"/>
  <c r="A85" i="7"/>
  <c r="A86" i="7"/>
  <c r="B86" i="7"/>
  <c r="D86" i="7"/>
  <c r="E86" i="7"/>
  <c r="A87" i="7"/>
  <c r="B87" i="7"/>
  <c r="D87" i="7"/>
  <c r="E87" i="7"/>
  <c r="A88" i="7"/>
  <c r="B88" i="7"/>
  <c r="D88" i="7"/>
  <c r="E88" i="7"/>
  <c r="A89" i="7"/>
  <c r="B89" i="7"/>
  <c r="D89" i="7"/>
  <c r="E89" i="7"/>
  <c r="A90" i="7"/>
  <c r="B90" i="7"/>
  <c r="D90" i="7"/>
  <c r="E90" i="7"/>
  <c r="A91" i="7"/>
  <c r="B91" i="7"/>
  <c r="D91" i="7"/>
  <c r="E91" i="7"/>
  <c r="A92" i="7"/>
  <c r="B92" i="7"/>
  <c r="D92" i="7"/>
  <c r="E92" i="7"/>
  <c r="A93" i="7"/>
  <c r="B93" i="7"/>
  <c r="D93" i="7"/>
  <c r="E93" i="7"/>
  <c r="A94" i="7"/>
  <c r="B94" i="7"/>
  <c r="D94" i="7"/>
  <c r="E94" i="7"/>
  <c r="A95" i="7"/>
  <c r="B95" i="7"/>
  <c r="D95" i="7"/>
  <c r="E95" i="7"/>
  <c r="A96" i="7"/>
  <c r="B96" i="7"/>
  <c r="D96" i="7"/>
  <c r="E96" i="7"/>
  <c r="A97" i="7"/>
  <c r="B97" i="7"/>
  <c r="D97" i="7"/>
  <c r="E97" i="7"/>
  <c r="A98" i="7"/>
  <c r="B98" i="7"/>
  <c r="D98" i="7"/>
  <c r="E98" i="7"/>
  <c r="A99" i="7"/>
  <c r="B99" i="7"/>
  <c r="D99" i="7"/>
  <c r="E99" i="7"/>
  <c r="A100" i="7"/>
  <c r="B100" i="7"/>
  <c r="D100" i="7"/>
  <c r="E100" i="7"/>
  <c r="A101" i="7"/>
  <c r="B101" i="7"/>
  <c r="D101" i="7"/>
  <c r="E101" i="7"/>
  <c r="A102" i="7"/>
  <c r="B102" i="7"/>
  <c r="D102" i="7"/>
  <c r="E102" i="7"/>
  <c r="A103" i="7"/>
  <c r="B103" i="7"/>
  <c r="D103" i="7"/>
  <c r="E103" i="7"/>
  <c r="A104" i="7"/>
  <c r="B104" i="7"/>
  <c r="D104" i="7"/>
  <c r="E104" i="7"/>
  <c r="A105" i="7"/>
  <c r="B105" i="7"/>
  <c r="D105" i="7"/>
  <c r="E105" i="7"/>
  <c r="A106" i="7"/>
  <c r="B106" i="7"/>
  <c r="D106" i="7"/>
  <c r="E106" i="7"/>
  <c r="A107" i="7"/>
  <c r="B107" i="7"/>
  <c r="D107" i="7"/>
  <c r="E107" i="7"/>
  <c r="A108" i="7"/>
  <c r="B108" i="7"/>
  <c r="D108" i="7"/>
  <c r="E108" i="7"/>
  <c r="A109" i="7"/>
  <c r="B109" i="7"/>
  <c r="D109" i="7"/>
  <c r="E109" i="7"/>
  <c r="A110" i="7"/>
  <c r="B110" i="7"/>
  <c r="D110" i="7"/>
  <c r="E110" i="7"/>
  <c r="A111" i="7"/>
  <c r="B111" i="7"/>
  <c r="D111" i="7"/>
  <c r="E111" i="7"/>
  <c r="A49" i="7"/>
  <c r="B49" i="7"/>
  <c r="D49" i="7"/>
  <c r="E49" i="7"/>
  <c r="A50" i="7"/>
  <c r="B50" i="7"/>
  <c r="D50" i="7"/>
  <c r="E50" i="7"/>
  <c r="A51" i="7"/>
  <c r="B51" i="7"/>
  <c r="D51" i="7"/>
  <c r="E51" i="7"/>
  <c r="A52" i="7"/>
  <c r="B52" i="7"/>
  <c r="D52" i="7"/>
  <c r="E52" i="7"/>
  <c r="A53" i="7"/>
  <c r="B53" i="7"/>
  <c r="D53" i="7"/>
  <c r="E53" i="7"/>
  <c r="A54" i="7"/>
  <c r="B54" i="7"/>
  <c r="D54" i="7"/>
  <c r="E54" i="7"/>
  <c r="A55" i="7"/>
  <c r="B55" i="7"/>
  <c r="D55" i="7"/>
  <c r="E55" i="7"/>
  <c r="A56" i="7"/>
  <c r="A57" i="7"/>
  <c r="B57" i="7"/>
  <c r="D57" i="7"/>
  <c r="E57" i="7"/>
  <c r="A58" i="7"/>
  <c r="B58" i="7"/>
  <c r="D58" i="7"/>
  <c r="E58" i="7"/>
  <c r="A59" i="7"/>
  <c r="B59" i="7"/>
  <c r="D59" i="7"/>
  <c r="E59" i="7"/>
  <c r="A60" i="7"/>
  <c r="B60" i="7"/>
  <c r="D60" i="7"/>
  <c r="E60" i="7"/>
  <c r="A61" i="7"/>
  <c r="B61" i="7"/>
  <c r="D61" i="7"/>
  <c r="E61" i="7"/>
  <c r="A62" i="7"/>
  <c r="B62" i="7"/>
  <c r="D62" i="7"/>
  <c r="E62" i="7"/>
  <c r="A63" i="7"/>
  <c r="B63" i="7"/>
  <c r="D63" i="7"/>
  <c r="E63" i="7"/>
  <c r="A64" i="7"/>
  <c r="B64" i="7"/>
  <c r="D64" i="7"/>
  <c r="E64" i="7"/>
  <c r="A65" i="7"/>
  <c r="B65" i="7"/>
  <c r="D65" i="7"/>
  <c r="E65" i="7"/>
  <c r="A66" i="7"/>
  <c r="B66" i="7"/>
  <c r="D66" i="7"/>
  <c r="E66" i="7"/>
  <c r="A67" i="7"/>
  <c r="B67" i="7"/>
  <c r="D67" i="7"/>
  <c r="E67" i="7"/>
  <c r="A68" i="7"/>
  <c r="B68" i="7"/>
  <c r="D68" i="7"/>
  <c r="E68" i="7"/>
  <c r="A69" i="7"/>
  <c r="A70" i="7"/>
  <c r="B70" i="7"/>
  <c r="D70" i="7"/>
  <c r="E70" i="7"/>
  <c r="A71" i="7"/>
  <c r="B71" i="7"/>
  <c r="D71" i="7"/>
  <c r="E71" i="7"/>
  <c r="A72" i="7"/>
  <c r="B72" i="7"/>
  <c r="D72" i="7"/>
  <c r="E72" i="7"/>
  <c r="A73" i="7"/>
  <c r="B73" i="7"/>
  <c r="D73" i="7"/>
  <c r="E73" i="7"/>
  <c r="A74" i="7"/>
  <c r="B74" i="7"/>
  <c r="D74" i="7"/>
  <c r="E74" i="7"/>
  <c r="A75" i="7"/>
  <c r="B75" i="7"/>
  <c r="D75" i="7"/>
  <c r="E75" i="7"/>
  <c r="A76" i="7"/>
  <c r="B76" i="7"/>
  <c r="D76" i="7"/>
  <c r="E76" i="7"/>
  <c r="A77" i="7"/>
  <c r="B77" i="7"/>
  <c r="D77" i="7"/>
  <c r="E77" i="7"/>
  <c r="A78" i="7"/>
  <c r="B78" i="7"/>
  <c r="D78" i="7"/>
  <c r="E78" i="7"/>
  <c r="A80" i="7"/>
  <c r="B80" i="7"/>
  <c r="D80" i="7"/>
  <c r="E80" i="7"/>
  <c r="A81" i="7"/>
  <c r="B81" i="7"/>
  <c r="D81" i="7"/>
  <c r="E81" i="7"/>
  <c r="A82" i="7"/>
  <c r="B82" i="7"/>
  <c r="D82" i="7"/>
  <c r="E82" i="7"/>
  <c r="A83" i="7"/>
  <c r="B83" i="7"/>
  <c r="D83" i="7"/>
  <c r="E83" i="7"/>
  <c r="A84" i="7"/>
  <c r="B84" i="7"/>
  <c r="D84" i="7"/>
  <c r="E84" i="7"/>
  <c r="A17" i="7"/>
  <c r="B17" i="7"/>
  <c r="D17" i="7"/>
  <c r="E17" i="7"/>
  <c r="A18" i="7"/>
  <c r="B18" i="7"/>
  <c r="D18" i="7"/>
  <c r="E18" i="7"/>
  <c r="A19" i="7"/>
  <c r="B19" i="7"/>
  <c r="D19" i="7"/>
  <c r="E19" i="7"/>
  <c r="A20" i="7"/>
  <c r="B20" i="7"/>
  <c r="D20" i="7"/>
  <c r="E20" i="7"/>
  <c r="A21" i="7"/>
  <c r="B21" i="7"/>
  <c r="D21" i="7"/>
  <c r="E21" i="7"/>
  <c r="A22" i="7"/>
  <c r="B22" i="7"/>
  <c r="D22" i="7"/>
  <c r="E22" i="7"/>
  <c r="A23" i="7"/>
  <c r="A24" i="7"/>
  <c r="B24" i="7"/>
  <c r="D24" i="7"/>
  <c r="E24" i="7"/>
  <c r="A25" i="7"/>
  <c r="B25" i="7"/>
  <c r="D25" i="7"/>
  <c r="E25" i="7"/>
  <c r="A26" i="7"/>
  <c r="B26" i="7"/>
  <c r="D26" i="7"/>
  <c r="E26" i="7"/>
  <c r="A27" i="7"/>
  <c r="B27" i="7"/>
  <c r="D27" i="7"/>
  <c r="E27" i="7"/>
  <c r="A28" i="7"/>
  <c r="B28" i="7"/>
  <c r="D28" i="7"/>
  <c r="E28" i="7"/>
  <c r="A29" i="7"/>
  <c r="B29" i="7"/>
  <c r="D29" i="7"/>
  <c r="E29" i="7"/>
  <c r="A30" i="7"/>
  <c r="B30" i="7"/>
  <c r="E30" i="7"/>
  <c r="A31" i="7"/>
  <c r="B31" i="7"/>
  <c r="D31" i="7"/>
  <c r="E31" i="7"/>
  <c r="A32" i="7"/>
  <c r="B32" i="7"/>
  <c r="D32" i="7"/>
  <c r="E32" i="7"/>
  <c r="A33" i="7"/>
  <c r="A34" i="7"/>
  <c r="B34" i="7"/>
  <c r="D34" i="7"/>
  <c r="E34" i="7"/>
  <c r="A35" i="7"/>
  <c r="B35" i="7"/>
  <c r="D35" i="7"/>
  <c r="E35" i="7"/>
  <c r="A36" i="7"/>
  <c r="B36" i="7"/>
  <c r="D36" i="7"/>
  <c r="E36" i="7"/>
  <c r="A37" i="7"/>
  <c r="B37" i="7"/>
  <c r="D37" i="7"/>
  <c r="E37" i="7"/>
  <c r="A38" i="7"/>
  <c r="B38" i="7"/>
  <c r="D38" i="7"/>
  <c r="E38" i="7"/>
  <c r="A39" i="7"/>
  <c r="B39" i="7"/>
  <c r="D39" i="7"/>
  <c r="E39" i="7"/>
  <c r="A40" i="7"/>
  <c r="B40" i="7"/>
  <c r="D40" i="7"/>
  <c r="E40" i="7"/>
  <c r="A41" i="7"/>
  <c r="B41" i="7"/>
  <c r="D41" i="7"/>
  <c r="E41" i="7"/>
  <c r="A42" i="7"/>
  <c r="B42" i="7"/>
  <c r="D42" i="7"/>
  <c r="E42" i="7"/>
  <c r="A43" i="7"/>
  <c r="B43" i="7"/>
  <c r="D43" i="7"/>
  <c r="E43" i="7"/>
  <c r="A44" i="7"/>
  <c r="B44" i="7"/>
  <c r="D44" i="7"/>
  <c r="E44" i="7"/>
  <c r="A45" i="7"/>
  <c r="B45" i="7"/>
  <c r="D45" i="7"/>
  <c r="E45" i="7"/>
  <c r="A46" i="7"/>
  <c r="B46" i="7"/>
  <c r="D46" i="7"/>
  <c r="E46" i="7"/>
  <c r="A47" i="7"/>
  <c r="B47" i="7"/>
  <c r="D47" i="7"/>
  <c r="E47" i="7"/>
  <c r="A48" i="7"/>
  <c r="B48" i="7"/>
  <c r="D48" i="7"/>
  <c r="E48" i="7"/>
  <c r="J81" i="2" l="1"/>
  <c r="M81" i="2" s="1"/>
  <c r="J80" i="2"/>
  <c r="M80" i="2" s="1"/>
  <c r="J79" i="2"/>
  <c r="M79" i="2" s="1"/>
  <c r="J74" i="2"/>
  <c r="M74" i="2" s="1"/>
  <c r="J73" i="2"/>
  <c r="M73" i="2" s="1"/>
  <c r="J72" i="2"/>
  <c r="M72" i="2" s="1"/>
  <c r="J63" i="2"/>
  <c r="M63" i="2" s="1"/>
  <c r="J62" i="2"/>
  <c r="M62" i="2" s="1"/>
  <c r="J61" i="2"/>
  <c r="M61" i="2" s="1"/>
  <c r="J49" i="2"/>
  <c r="M49" i="2" s="1"/>
  <c r="J48" i="2"/>
  <c r="M48" i="2" s="1"/>
  <c r="J47" i="2"/>
  <c r="M47" i="2" s="1"/>
  <c r="J25" i="2"/>
  <c r="J24" i="2"/>
  <c r="J23" i="2"/>
  <c r="E116" i="12" l="1"/>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197" i="12"/>
  <c r="E198" i="12"/>
  <c r="E199" i="12"/>
  <c r="E200" i="12"/>
  <c r="E201" i="12"/>
  <c r="E202" i="12"/>
  <c r="E203" i="12"/>
  <c r="E204" i="12"/>
  <c r="E205" i="12"/>
  <c r="E206" i="12"/>
  <c r="E207" i="12"/>
  <c r="E208" i="12"/>
  <c r="E209" i="12"/>
  <c r="E210" i="12"/>
  <c r="E211" i="12"/>
  <c r="E212" i="12"/>
  <c r="I78" i="2" l="1"/>
  <c r="M78" i="2" s="1"/>
  <c r="I77" i="2"/>
  <c r="M77" i="2" s="1"/>
  <c r="I69" i="2"/>
  <c r="M69" i="2" s="1"/>
  <c r="I70" i="2"/>
  <c r="M70" i="2" s="1"/>
  <c r="I71" i="2"/>
  <c r="M71" i="2" s="1"/>
  <c r="I53" i="2"/>
  <c r="M53" i="2" s="1"/>
  <c r="I54" i="2"/>
  <c r="M54" i="2" s="1"/>
  <c r="I55" i="2"/>
  <c r="M55" i="2" s="1"/>
  <c r="I56" i="2"/>
  <c r="M56" i="2" s="1"/>
  <c r="I57" i="2"/>
  <c r="M57" i="2" s="1"/>
  <c r="I58" i="2"/>
  <c r="M58" i="2" s="1"/>
  <c r="I59" i="2"/>
  <c r="M59" i="2" s="1"/>
  <c r="I60" i="2"/>
  <c r="M60" i="2" s="1"/>
  <c r="I52" i="2"/>
  <c r="M52" i="2" s="1"/>
  <c r="I29" i="2"/>
  <c r="M29" i="2" s="1"/>
  <c r="I30" i="2"/>
  <c r="M30" i="2" s="1"/>
  <c r="I31" i="2"/>
  <c r="M31" i="2" s="1"/>
  <c r="I32" i="2"/>
  <c r="M32" i="2" s="1"/>
  <c r="I33" i="2"/>
  <c r="M33" i="2" s="1"/>
  <c r="I34" i="2"/>
  <c r="M34" i="2" s="1"/>
  <c r="I35" i="2"/>
  <c r="M35" i="2" s="1"/>
  <c r="I36" i="2"/>
  <c r="M36" i="2" s="1"/>
  <c r="I37" i="2"/>
  <c r="M37" i="2" s="1"/>
  <c r="I38" i="2"/>
  <c r="M38" i="2" s="1"/>
  <c r="I39" i="2"/>
  <c r="M39" i="2" s="1"/>
  <c r="I40" i="2"/>
  <c r="M40" i="2" s="1"/>
  <c r="I41" i="2"/>
  <c r="M41" i="2" s="1"/>
  <c r="I42" i="2"/>
  <c r="M42" i="2" s="1"/>
  <c r="I43" i="2"/>
  <c r="M43" i="2" s="1"/>
  <c r="I44" i="2"/>
  <c r="M44" i="2" s="1"/>
  <c r="I45" i="2"/>
  <c r="M45" i="2" s="1"/>
  <c r="I46" i="2"/>
  <c r="M46" i="2" s="1"/>
  <c r="I28" i="2"/>
  <c r="M28" i="2" s="1"/>
  <c r="I18" i="2"/>
  <c r="I19" i="2"/>
  <c r="I20" i="2"/>
  <c r="I21" i="2"/>
  <c r="I22" i="2"/>
  <c r="I17" i="2"/>
  <c r="J82" i="2"/>
  <c r="J75" i="2"/>
  <c r="J64" i="2"/>
  <c r="J50" i="2"/>
  <c r="J26" i="2"/>
  <c r="H18" i="2" l="1"/>
  <c r="H19" i="2"/>
  <c r="H20" i="2"/>
  <c r="H21" i="2"/>
  <c r="H22" i="2"/>
  <c r="H17" i="2"/>
  <c r="H9" i="2"/>
  <c r="H10" i="2"/>
  <c r="H11" i="2"/>
  <c r="H12" i="2"/>
  <c r="H13" i="2"/>
  <c r="H14" i="2"/>
  <c r="J15" i="2"/>
  <c r="M23" i="2"/>
  <c r="H16" i="4" s="1"/>
  <c r="M24" i="2"/>
  <c r="M25" i="2"/>
  <c r="A15" i="2"/>
  <c r="A26" i="2"/>
  <c r="A50" i="2"/>
  <c r="A64" i="2"/>
  <c r="A75" i="2"/>
  <c r="A82" i="2"/>
  <c r="G65" i="2"/>
  <c r="J65" i="2" s="1"/>
  <c r="G96" i="2"/>
  <c r="J96" i="2" s="1"/>
  <c r="H96" i="2"/>
  <c r="G97" i="2"/>
  <c r="J97" i="2" s="1"/>
  <c r="H97" i="2"/>
  <c r="G98" i="2"/>
  <c r="J98" i="2" s="1"/>
  <c r="H98" i="2"/>
  <c r="G99" i="2"/>
  <c r="J99" i="2" s="1"/>
  <c r="H99" i="2"/>
  <c r="G100" i="2"/>
  <c r="J100" i="2" s="1"/>
  <c r="H100" i="2"/>
  <c r="G101" i="2"/>
  <c r="J101" i="2" s="1"/>
  <c r="H101" i="2"/>
  <c r="G102" i="2"/>
  <c r="J102" i="2" s="1"/>
  <c r="H102" i="2"/>
  <c r="G103" i="2"/>
  <c r="J103" i="2" s="1"/>
  <c r="H103" i="2"/>
  <c r="G104" i="2"/>
  <c r="J104" i="2" s="1"/>
  <c r="H104" i="2"/>
  <c r="G105" i="2"/>
  <c r="J105" i="2" s="1"/>
  <c r="H105" i="2"/>
  <c r="G106" i="2"/>
  <c r="J106" i="2" s="1"/>
  <c r="H106" i="2"/>
  <c r="G107" i="2"/>
  <c r="J107" i="2" s="1"/>
  <c r="H107" i="2"/>
  <c r="G108" i="2"/>
  <c r="J108" i="2" s="1"/>
  <c r="H108" i="2"/>
  <c r="G109" i="2"/>
  <c r="J109" i="2" s="1"/>
  <c r="H109" i="2"/>
  <c r="G110" i="2"/>
  <c r="J110" i="2" s="1"/>
  <c r="H110" i="2"/>
  <c r="G27" i="2"/>
  <c r="J27" i="2" s="1"/>
  <c r="G28" i="2"/>
  <c r="H28" i="2"/>
  <c r="G29" i="2"/>
  <c r="H29" i="2"/>
  <c r="G30" i="2"/>
  <c r="H30" i="2"/>
  <c r="G31" i="2"/>
  <c r="L31" i="2" s="1"/>
  <c r="H31" i="2"/>
  <c r="G32" i="2"/>
  <c r="H32" i="2"/>
  <c r="G33" i="2"/>
  <c r="L33" i="2" s="1"/>
  <c r="H33" i="2"/>
  <c r="G34" i="2"/>
  <c r="L34" i="2" s="1"/>
  <c r="H34" i="2"/>
  <c r="G35" i="2"/>
  <c r="L35" i="2" s="1"/>
  <c r="H35" i="2"/>
  <c r="G36" i="2"/>
  <c r="H36" i="2"/>
  <c r="G37" i="2"/>
  <c r="L37" i="2" s="1"/>
  <c r="H37" i="2"/>
  <c r="G38" i="2"/>
  <c r="L38" i="2" s="1"/>
  <c r="H38" i="2"/>
  <c r="G39" i="2"/>
  <c r="L39" i="2" s="1"/>
  <c r="H39" i="2"/>
  <c r="G40" i="2"/>
  <c r="H40" i="2"/>
  <c r="G41" i="2"/>
  <c r="L41" i="2" s="1"/>
  <c r="H41" i="2"/>
  <c r="G42" i="2"/>
  <c r="L42" i="2" s="1"/>
  <c r="H42" i="2"/>
  <c r="G43" i="2"/>
  <c r="L43" i="2" s="1"/>
  <c r="H43" i="2"/>
  <c r="G44" i="2"/>
  <c r="H44" i="2"/>
  <c r="G45" i="2"/>
  <c r="H45" i="2"/>
  <c r="G46" i="2"/>
  <c r="L46" i="2" s="1"/>
  <c r="H46" i="2"/>
  <c r="G47" i="2"/>
  <c r="G48" i="2"/>
  <c r="G49" i="2"/>
  <c r="G51" i="2"/>
  <c r="J51" i="2" s="1"/>
  <c r="G52" i="2"/>
  <c r="H52" i="2"/>
  <c r="G53" i="2"/>
  <c r="H53" i="2"/>
  <c r="G54" i="2"/>
  <c r="H54" i="2"/>
  <c r="G55" i="2"/>
  <c r="H55" i="2"/>
  <c r="G56" i="2"/>
  <c r="H56" i="2"/>
  <c r="G57" i="2"/>
  <c r="H57" i="2"/>
  <c r="G58" i="2"/>
  <c r="L58" i="2" s="1"/>
  <c r="H58" i="2"/>
  <c r="G59" i="2"/>
  <c r="H59" i="2"/>
  <c r="G60" i="2"/>
  <c r="H60" i="2"/>
  <c r="G61" i="2"/>
  <c r="G62" i="2"/>
  <c r="G63" i="2"/>
  <c r="G66" i="2"/>
  <c r="H66" i="2"/>
  <c r="G67" i="2"/>
  <c r="L67" i="2" s="1"/>
  <c r="H67" i="2"/>
  <c r="G68" i="2"/>
  <c r="L68" i="2" s="1"/>
  <c r="H68" i="2"/>
  <c r="G69" i="2"/>
  <c r="L69" i="2" s="1"/>
  <c r="H69" i="2"/>
  <c r="G70" i="2"/>
  <c r="L70" i="2" s="1"/>
  <c r="H70" i="2"/>
  <c r="G71" i="2"/>
  <c r="L71" i="2" s="1"/>
  <c r="H71" i="2"/>
  <c r="G72" i="2"/>
  <c r="G73" i="2"/>
  <c r="G74" i="2"/>
  <c r="G76" i="2"/>
  <c r="J76" i="2" s="1"/>
  <c r="G77" i="2"/>
  <c r="H77" i="2"/>
  <c r="G78" i="2"/>
  <c r="H78" i="2"/>
  <c r="G79" i="2"/>
  <c r="G80" i="2"/>
  <c r="G81" i="2"/>
  <c r="G83" i="2"/>
  <c r="J83" i="2" s="1"/>
  <c r="G84" i="2"/>
  <c r="H84" i="2"/>
  <c r="G85" i="2"/>
  <c r="J85" i="2" s="1"/>
  <c r="H85" i="2"/>
  <c r="G86" i="2"/>
  <c r="J86" i="2" s="1"/>
  <c r="H86" i="2"/>
  <c r="G87" i="2"/>
  <c r="J87" i="2" s="1"/>
  <c r="H87" i="2"/>
  <c r="G88" i="2"/>
  <c r="J88" i="2" s="1"/>
  <c r="H88" i="2"/>
  <c r="G89" i="2"/>
  <c r="J89" i="2" s="1"/>
  <c r="H89" i="2"/>
  <c r="G90" i="2"/>
  <c r="J90" i="2" s="1"/>
  <c r="H90" i="2"/>
  <c r="G91" i="2"/>
  <c r="J91" i="2" s="1"/>
  <c r="H91" i="2"/>
  <c r="G92" i="2"/>
  <c r="J92" i="2" s="1"/>
  <c r="H92" i="2"/>
  <c r="G93" i="2"/>
  <c r="J93" i="2" s="1"/>
  <c r="H93" i="2"/>
  <c r="G94" i="2"/>
  <c r="J94" i="2" s="1"/>
  <c r="H94" i="2"/>
  <c r="G95" i="2"/>
  <c r="J95" i="2" s="1"/>
  <c r="H95" i="2"/>
  <c r="I16" i="4" l="1"/>
  <c r="C30" i="7" s="1"/>
  <c r="D30" i="7"/>
  <c r="J70" i="2"/>
  <c r="L59" i="2"/>
  <c r="J59" i="2"/>
  <c r="L57" i="2"/>
  <c r="J57" i="2"/>
  <c r="L55" i="2"/>
  <c r="J55" i="2"/>
  <c r="J53" i="2"/>
  <c r="L53" i="2"/>
  <c r="L40" i="2"/>
  <c r="J40" i="2"/>
  <c r="L32" i="2"/>
  <c r="J32" i="2"/>
  <c r="L30" i="2"/>
  <c r="J30" i="2"/>
  <c r="J28" i="2"/>
  <c r="L28" i="2"/>
  <c r="J38" i="2"/>
  <c r="J58" i="2"/>
  <c r="J34" i="2"/>
  <c r="L44" i="2"/>
  <c r="J44" i="2"/>
  <c r="L36" i="2"/>
  <c r="J36" i="2"/>
  <c r="L60" i="2"/>
  <c r="J60" i="2"/>
  <c r="L56" i="2"/>
  <c r="J56" i="2"/>
  <c r="L54" i="2"/>
  <c r="J54" i="2"/>
  <c r="L52" i="2"/>
  <c r="J52" i="2"/>
  <c r="L45" i="2"/>
  <c r="J45" i="2"/>
  <c r="J46" i="2"/>
  <c r="J78" i="2"/>
  <c r="L78" i="2"/>
  <c r="J42" i="2"/>
  <c r="L29" i="2"/>
  <c r="J29" i="2"/>
  <c r="J71" i="2"/>
  <c r="J43" i="2"/>
  <c r="J39" i="2"/>
  <c r="J35" i="2"/>
  <c r="J31" i="2"/>
  <c r="J84" i="2"/>
  <c r="L84" i="2"/>
  <c r="J77" i="2"/>
  <c r="L77" i="2"/>
  <c r="L66" i="2"/>
  <c r="J66" i="2"/>
  <c r="J69" i="2"/>
  <c r="J41" i="2"/>
  <c r="J37" i="2"/>
  <c r="J33" i="2"/>
  <c r="J67" i="2"/>
  <c r="J68" i="2"/>
  <c r="E115" i="12" l="1"/>
  <c r="E114" i="12"/>
  <c r="E113" i="12"/>
  <c r="E108" i="12"/>
  <c r="E109" i="12"/>
  <c r="E110" i="12"/>
  <c r="E111" i="12"/>
  <c r="E112" i="12"/>
  <c r="E107" i="12"/>
  <c r="E106" i="12"/>
  <c r="E99" i="12"/>
  <c r="E100" i="12"/>
  <c r="E101" i="12"/>
  <c r="E102" i="12"/>
  <c r="E103" i="12"/>
  <c r="E104" i="12"/>
  <c r="E105" i="12"/>
  <c r="E98" i="12"/>
  <c r="E85" i="12"/>
  <c r="E86" i="12"/>
  <c r="E87" i="12"/>
  <c r="E88" i="12"/>
  <c r="E89" i="12"/>
  <c r="E90" i="12"/>
  <c r="E91" i="12"/>
  <c r="E92" i="12"/>
  <c r="E93" i="12"/>
  <c r="E94" i="12"/>
  <c r="E95" i="12"/>
  <c r="E96" i="12"/>
  <c r="E97" i="12"/>
  <c r="E84" i="12"/>
  <c r="E81" i="12"/>
  <c r="E82" i="12"/>
  <c r="E83" i="12"/>
  <c r="G5" i="12" l="1"/>
  <c r="G6" i="12" s="1"/>
  <c r="G7" i="12" s="1"/>
  <c r="A16" i="7"/>
  <c r="B16" i="7"/>
  <c r="E16" i="7"/>
  <c r="G8" i="12" l="1"/>
  <c r="F7" i="12"/>
  <c r="F6" i="12"/>
  <c r="F5" i="12"/>
  <c r="H8" i="2"/>
  <c r="G8" i="2"/>
  <c r="J8" i="2" s="1"/>
  <c r="G9" i="12" l="1"/>
  <c r="F8" i="12"/>
  <c r="M8" i="2"/>
  <c r="C3" i="10"/>
  <c r="K3" i="2"/>
  <c r="H2" i="4" l="1"/>
  <c r="D16" i="7" s="1"/>
  <c r="F8" i="2"/>
  <c r="E8" i="2"/>
  <c r="B8" i="2"/>
  <c r="C8" i="2"/>
  <c r="D8" i="2"/>
  <c r="G10" i="12"/>
  <c r="F9" i="12"/>
  <c r="C2" i="10"/>
  <c r="G11" i="12" l="1"/>
  <c r="F10" i="12"/>
  <c r="B24" i="10"/>
  <c r="B6" i="7" s="1"/>
  <c r="B14" i="10"/>
  <c r="B5" i="7" s="1"/>
  <c r="F11" i="12" l="1"/>
  <c r="G12" i="12"/>
  <c r="G13" i="12" l="1"/>
  <c r="F12" i="12"/>
  <c r="G1" i="2"/>
  <c r="G14" i="12" l="1"/>
  <c r="F13" i="12"/>
  <c r="J27" i="4"/>
  <c r="J28" i="4"/>
  <c r="J29" i="4"/>
  <c r="J30" i="4"/>
  <c r="F14" i="12" l="1"/>
  <c r="G15" i="12"/>
  <c r="A3" i="9"/>
  <c r="G5" i="9"/>
  <c r="G6" i="9" s="1"/>
  <c r="F6" i="9" s="1"/>
  <c r="F5" i="9" l="1"/>
  <c r="G16" i="12"/>
  <c r="F15" i="12"/>
  <c r="G7" i="9"/>
  <c r="F7" i="9" s="1"/>
  <c r="G17" i="12" l="1"/>
  <c r="F16" i="12"/>
  <c r="G8" i="9"/>
  <c r="G9" i="9" s="1"/>
  <c r="G18" i="12" l="1"/>
  <c r="F17" i="12"/>
  <c r="F8" i="9"/>
  <c r="F9" i="9"/>
  <c r="G10" i="9"/>
  <c r="G19" i="12" l="1"/>
  <c r="F18" i="12"/>
  <c r="G11" i="9"/>
  <c r="F10" i="9"/>
  <c r="G20" i="12" l="1"/>
  <c r="F19" i="12"/>
  <c r="F11" i="9"/>
  <c r="G12" i="9"/>
  <c r="G21" i="12" l="1"/>
  <c r="F20" i="12"/>
  <c r="G13" i="9"/>
  <c r="F12" i="9"/>
  <c r="G22" i="12" l="1"/>
  <c r="F21" i="12"/>
  <c r="F13" i="9"/>
  <c r="G14" i="9"/>
  <c r="G23" i="12" l="1"/>
  <c r="F22" i="12"/>
  <c r="G15" i="9"/>
  <c r="F14" i="9"/>
  <c r="F23" i="12" l="1"/>
  <c r="G24" i="12"/>
  <c r="F15" i="9"/>
  <c r="G16" i="9"/>
  <c r="G25" i="12" l="1"/>
  <c r="F24" i="12"/>
  <c r="F16" i="9"/>
  <c r="G17" i="9"/>
  <c r="G26" i="12" l="1"/>
  <c r="F25" i="12"/>
  <c r="G18" i="9"/>
  <c r="F17" i="9"/>
  <c r="G27" i="12" l="1"/>
  <c r="F26" i="12"/>
  <c r="F18" i="9"/>
  <c r="G19" i="9"/>
  <c r="G28" i="12" l="1"/>
  <c r="F27" i="12"/>
  <c r="G20" i="9"/>
  <c r="F19" i="9"/>
  <c r="G29" i="12" l="1"/>
  <c r="F28" i="12"/>
  <c r="F20" i="9"/>
  <c r="G21" i="9"/>
  <c r="G30" i="12" l="1"/>
  <c r="F29" i="12"/>
  <c r="G22" i="9"/>
  <c r="F21" i="9"/>
  <c r="F30" i="12" l="1"/>
  <c r="G31" i="12"/>
  <c r="F22" i="9"/>
  <c r="G23" i="9"/>
  <c r="F31" i="12" l="1"/>
  <c r="G32" i="12"/>
  <c r="G24" i="9"/>
  <c r="F23" i="9"/>
  <c r="G33" i="12" l="1"/>
  <c r="F32" i="12"/>
  <c r="F24" i="9"/>
  <c r="G25" i="9"/>
  <c r="G34" i="12" l="1"/>
  <c r="F33" i="12"/>
  <c r="G26" i="9"/>
  <c r="F25" i="9"/>
  <c r="G35" i="12" l="1"/>
  <c r="F34" i="12"/>
  <c r="F26" i="9"/>
  <c r="G27" i="9"/>
  <c r="G36" i="12" l="1"/>
  <c r="F35" i="12"/>
  <c r="G28" i="9"/>
  <c r="F27" i="9"/>
  <c r="G37" i="12" l="1"/>
  <c r="F36" i="12"/>
  <c r="F28" i="9"/>
  <c r="G29" i="9"/>
  <c r="G38" i="12" l="1"/>
  <c r="F37" i="12"/>
  <c r="G30" i="9"/>
  <c r="F29" i="9"/>
  <c r="F38" i="12" l="1"/>
  <c r="G39" i="12"/>
  <c r="F30" i="9"/>
  <c r="G31" i="9"/>
  <c r="G40" i="12" l="1"/>
  <c r="F39" i="12"/>
  <c r="G32" i="9"/>
  <c r="F31" i="9"/>
  <c r="G41" i="12" l="1"/>
  <c r="F40" i="12"/>
  <c r="F32" i="9"/>
  <c r="G33" i="9"/>
  <c r="G42" i="12" l="1"/>
  <c r="F41" i="12"/>
  <c r="G34" i="9"/>
  <c r="F33" i="9"/>
  <c r="G43" i="12" l="1"/>
  <c r="F42" i="12"/>
  <c r="F34" i="9"/>
  <c r="G35" i="9"/>
  <c r="G44" i="12" l="1"/>
  <c r="F43" i="12"/>
  <c r="G36" i="9"/>
  <c r="F35" i="9"/>
  <c r="G45" i="12" l="1"/>
  <c r="F44" i="12"/>
  <c r="F36" i="9"/>
  <c r="G37" i="9"/>
  <c r="G46" i="12" l="1"/>
  <c r="F45" i="12"/>
  <c r="G38" i="9"/>
  <c r="F37" i="9"/>
  <c r="F46" i="12" l="1"/>
  <c r="G47" i="12"/>
  <c r="F38" i="9"/>
  <c r="G39" i="9"/>
  <c r="E2" i="1"/>
  <c r="A3" i="10" s="1"/>
  <c r="D3" i="1"/>
  <c r="K2" i="2" s="1"/>
  <c r="B3" i="1"/>
  <c r="G48" i="12" l="1"/>
  <c r="F47" i="12"/>
  <c r="A2" i="7"/>
  <c r="A2" i="10"/>
  <c r="A3" i="7"/>
  <c r="G40" i="9"/>
  <c r="F39" i="9"/>
  <c r="B7" i="1"/>
  <c r="C7" i="1"/>
  <c r="G3" i="2"/>
  <c r="G2" i="2"/>
  <c r="C3" i="9" l="1"/>
  <c r="A3" i="12"/>
  <c r="C2" i="9"/>
  <c r="B2" i="12"/>
  <c r="G49" i="12"/>
  <c r="F48" i="12"/>
  <c r="F40" i="9"/>
  <c r="G41" i="9"/>
  <c r="G50" i="12" l="1"/>
  <c r="F49" i="12"/>
  <c r="F41" i="9"/>
  <c r="G42" i="9"/>
  <c r="G5" i="2"/>
  <c r="G16" i="2"/>
  <c r="J16" i="2" s="1"/>
  <c r="G17" i="2"/>
  <c r="J17" i="2" s="1"/>
  <c r="G18" i="2"/>
  <c r="J18" i="2" s="1"/>
  <c r="G19" i="2"/>
  <c r="G20" i="2"/>
  <c r="G21" i="2"/>
  <c r="G22" i="2"/>
  <c r="G23" i="2"/>
  <c r="G24" i="2"/>
  <c r="G25" i="2"/>
  <c r="G10" i="2"/>
  <c r="J10" i="2" s="1"/>
  <c r="G11" i="2"/>
  <c r="J11" i="2" s="1"/>
  <c r="G12" i="2"/>
  <c r="J12" i="2" s="1"/>
  <c r="G13" i="2"/>
  <c r="J13" i="2" s="1"/>
  <c r="G14" i="2"/>
  <c r="J14" i="2" s="1"/>
  <c r="G9" i="2"/>
  <c r="J9" i="2" s="1"/>
  <c r="D105" i="10" l="1"/>
  <c r="C14" i="7" s="1"/>
  <c r="D85" i="10"/>
  <c r="C12" i="7" s="1"/>
  <c r="D65" i="10"/>
  <c r="C10" i="7" s="1"/>
  <c r="D45" i="10"/>
  <c r="C8" i="7" s="1"/>
  <c r="D95" i="10"/>
  <c r="C13" i="7" s="1"/>
  <c r="D75" i="10"/>
  <c r="C11" i="7" s="1"/>
  <c r="D55" i="10"/>
  <c r="C9" i="7" s="1"/>
  <c r="C105" i="10"/>
  <c r="C85" i="10"/>
  <c r="C65" i="10"/>
  <c r="C45" i="10"/>
  <c r="C95" i="10"/>
  <c r="C75" i="10"/>
  <c r="C55" i="10"/>
  <c r="B105" i="10"/>
  <c r="B85" i="10"/>
  <c r="B65" i="10"/>
  <c r="B45" i="10"/>
  <c r="B95" i="10"/>
  <c r="B75" i="10"/>
  <c r="B55" i="10"/>
  <c r="D35" i="10"/>
  <c r="C7" i="7" s="1"/>
  <c r="C35" i="10"/>
  <c r="B35" i="10"/>
  <c r="J19" i="2"/>
  <c r="M19" i="2" s="1"/>
  <c r="L19" i="2"/>
  <c r="L20" i="2"/>
  <c r="J20" i="2"/>
  <c r="M20" i="2" s="1"/>
  <c r="J22" i="2"/>
  <c r="M22" i="2" s="1"/>
  <c r="L22" i="2"/>
  <c r="L21" i="2"/>
  <c r="J21" i="2"/>
  <c r="M21" i="2" s="1"/>
  <c r="G51" i="12"/>
  <c r="F50" i="12"/>
  <c r="C15" i="10"/>
  <c r="C25" i="10"/>
  <c r="B15" i="10"/>
  <c r="B25" i="10"/>
  <c r="F42" i="9"/>
  <c r="G43" i="9"/>
  <c r="G52" i="12" l="1"/>
  <c r="F51" i="12"/>
  <c r="G44" i="9"/>
  <c r="F43" i="9"/>
  <c r="M17" i="2"/>
  <c r="M18" i="2"/>
  <c r="L17" i="2"/>
  <c r="L18" i="2"/>
  <c r="L10" i="2"/>
  <c r="L11" i="2"/>
  <c r="L12" i="2"/>
  <c r="L13" i="2"/>
  <c r="L14" i="2"/>
  <c r="L9" i="2"/>
  <c r="M10" i="2"/>
  <c r="D25" i="10" s="1"/>
  <c r="C6" i="7" s="1"/>
  <c r="M11" i="2"/>
  <c r="M12" i="2"/>
  <c r="M13" i="2"/>
  <c r="M14" i="2"/>
  <c r="G53" i="12" l="1"/>
  <c r="F52" i="12"/>
  <c r="M9" i="2"/>
  <c r="D15" i="10"/>
  <c r="C5" i="7" s="1"/>
  <c r="F44" i="9"/>
  <c r="G45" i="9"/>
  <c r="B10" i="2" l="1"/>
  <c r="F10" i="2"/>
  <c r="E11" i="2"/>
  <c r="C12" i="2"/>
  <c r="B13" i="2"/>
  <c r="F13" i="2"/>
  <c r="D14" i="2"/>
  <c r="C10" i="2"/>
  <c r="B11" i="2"/>
  <c r="F11" i="2"/>
  <c r="A11" i="2" s="1"/>
  <c r="D12" i="2"/>
  <c r="C13" i="2"/>
  <c r="E14" i="2"/>
  <c r="D10" i="2"/>
  <c r="D13" i="2"/>
  <c r="F14" i="2"/>
  <c r="E10" i="2"/>
  <c r="B12" i="2"/>
  <c r="E13" i="2"/>
  <c r="C11" i="2"/>
  <c r="B14" i="2"/>
  <c r="D11" i="2"/>
  <c r="C14" i="2"/>
  <c r="E12" i="2"/>
  <c r="F12" i="2"/>
  <c r="C9" i="2"/>
  <c r="B9" i="2"/>
  <c r="E9" i="2"/>
  <c r="F9" i="2"/>
  <c r="D9" i="2"/>
  <c r="G54" i="12"/>
  <c r="F53" i="12"/>
  <c r="G46" i="9"/>
  <c r="F45" i="9"/>
  <c r="A10" i="2" l="1"/>
  <c r="A14" i="2"/>
  <c r="A13" i="2"/>
  <c r="A12" i="2"/>
  <c r="A8" i="2"/>
  <c r="G55" i="12"/>
  <c r="F54" i="12"/>
  <c r="A9" i="2"/>
  <c r="F46" i="9"/>
  <c r="G47" i="9"/>
  <c r="G56" i="12" l="1"/>
  <c r="F55" i="12"/>
  <c r="G48" i="9"/>
  <c r="F47" i="9"/>
  <c r="G57" i="12" l="1"/>
  <c r="F56" i="12"/>
  <c r="F48" i="9"/>
  <c r="G49" i="9"/>
  <c r="G58" i="12" l="1"/>
  <c r="F57" i="12"/>
  <c r="F49" i="9"/>
  <c r="G50" i="9"/>
  <c r="G59" i="12" l="1"/>
  <c r="F58" i="12"/>
  <c r="F50" i="9"/>
  <c r="G51" i="9"/>
  <c r="G60" i="12" l="1"/>
  <c r="F59" i="12"/>
  <c r="G52" i="9"/>
  <c r="F51" i="9"/>
  <c r="G61" i="12" l="1"/>
  <c r="F60" i="12"/>
  <c r="F52" i="9"/>
  <c r="G53" i="9"/>
  <c r="G62" i="12" l="1"/>
  <c r="F61" i="12"/>
  <c r="G54" i="9"/>
  <c r="F53" i="9"/>
  <c r="G63" i="12" l="1"/>
  <c r="F62" i="12"/>
  <c r="G55" i="9"/>
  <c r="F54" i="9"/>
  <c r="F63" i="12" l="1"/>
  <c r="G64" i="12"/>
  <c r="G56" i="9"/>
  <c r="F55" i="9"/>
  <c r="G65" i="12" l="1"/>
  <c r="F64" i="12"/>
  <c r="F56" i="9"/>
  <c r="G57" i="9"/>
  <c r="G66" i="12" l="1"/>
  <c r="F65" i="12"/>
  <c r="G58" i="9"/>
  <c r="F57" i="9"/>
  <c r="G67" i="12" l="1"/>
  <c r="F66" i="12"/>
  <c r="F58" i="9"/>
  <c r="G59" i="9"/>
  <c r="G68" i="12" l="1"/>
  <c r="F67" i="12"/>
  <c r="G60" i="9"/>
  <c r="F59" i="9"/>
  <c r="G69" i="12" l="1"/>
  <c r="F68" i="12"/>
  <c r="F60" i="9"/>
  <c r="G61" i="9"/>
  <c r="G70" i="12" l="1"/>
  <c r="F69" i="12"/>
  <c r="G62" i="9"/>
  <c r="F61" i="9"/>
  <c r="G71" i="12" l="1"/>
  <c r="F70" i="12"/>
  <c r="F62" i="9"/>
  <c r="G63" i="9"/>
  <c r="G72" i="12" l="1"/>
  <c r="F71" i="12"/>
  <c r="G64" i="9"/>
  <c r="F63" i="9"/>
  <c r="G73" i="12" l="1"/>
  <c r="F72" i="12"/>
  <c r="F64" i="9"/>
  <c r="G65" i="9"/>
  <c r="G74" i="12" l="1"/>
  <c r="F73" i="12"/>
  <c r="G66" i="9"/>
  <c r="F65" i="9"/>
  <c r="G75" i="12" l="1"/>
  <c r="F74" i="12"/>
  <c r="F66" i="9"/>
  <c r="G67" i="9"/>
  <c r="G76" i="12" l="1"/>
  <c r="F75" i="12"/>
  <c r="G68" i="9"/>
  <c r="F67" i="9"/>
  <c r="G77" i="12" l="1"/>
  <c r="F76" i="12"/>
  <c r="F68" i="9"/>
  <c r="G69" i="9"/>
  <c r="G78" i="12" l="1"/>
  <c r="F77" i="12"/>
  <c r="F69" i="9"/>
  <c r="G70" i="9"/>
  <c r="G79" i="12" l="1"/>
  <c r="F78" i="12"/>
  <c r="G71" i="9"/>
  <c r="F70" i="9"/>
  <c r="G80" i="12" l="1"/>
  <c r="F79" i="12"/>
  <c r="G72" i="9"/>
  <c r="F71" i="9"/>
  <c r="G81" i="12" l="1"/>
  <c r="F80" i="12"/>
  <c r="F72" i="9"/>
  <c r="G73" i="9"/>
  <c r="G82" i="12" l="1"/>
  <c r="F81" i="12"/>
  <c r="G74" i="9"/>
  <c r="F73" i="9"/>
  <c r="G83" i="12" l="1"/>
  <c r="F82" i="12"/>
  <c r="F74" i="9"/>
  <c r="G75" i="9"/>
  <c r="G84" i="12" l="1"/>
  <c r="F83" i="12"/>
  <c r="F75" i="9"/>
  <c r="G76" i="9"/>
  <c r="G85" i="12" l="1"/>
  <c r="F84" i="12"/>
  <c r="F76" i="9"/>
  <c r="G77" i="9"/>
  <c r="F85" i="12" l="1"/>
  <c r="G86" i="12"/>
  <c r="F77" i="9"/>
  <c r="G78" i="9"/>
  <c r="G87" i="12" l="1"/>
  <c r="F86" i="12"/>
  <c r="F78" i="9"/>
  <c r="G79" i="9"/>
  <c r="G88" i="12" l="1"/>
  <c r="F87" i="12"/>
  <c r="G80" i="9"/>
  <c r="F79" i="9"/>
  <c r="G89" i="12" l="1"/>
  <c r="F88" i="12"/>
  <c r="F80" i="9"/>
  <c r="G81" i="9"/>
  <c r="G90" i="12" l="1"/>
  <c r="F89" i="12"/>
  <c r="G82" i="9"/>
  <c r="F81" i="9"/>
  <c r="G91" i="12" l="1"/>
  <c r="F90" i="12"/>
  <c r="F82" i="9"/>
  <c r="G83" i="9"/>
  <c r="G92" i="12" l="1"/>
  <c r="F91" i="12"/>
  <c r="F83" i="9"/>
  <c r="G84" i="9"/>
  <c r="G93" i="12" l="1"/>
  <c r="F92" i="12"/>
  <c r="F84" i="9"/>
  <c r="G85" i="9"/>
  <c r="G94" i="12" l="1"/>
  <c r="F93" i="12"/>
  <c r="F85" i="9"/>
  <c r="G86" i="9"/>
  <c r="F94" i="12" l="1"/>
  <c r="G95" i="12"/>
  <c r="F86" i="9"/>
  <c r="G87" i="9"/>
  <c r="G96" i="12" l="1"/>
  <c r="F95" i="12"/>
  <c r="G88" i="9"/>
  <c r="F87" i="9"/>
  <c r="G97" i="12" l="1"/>
  <c r="F96" i="12"/>
  <c r="F88" i="9"/>
  <c r="G89" i="9"/>
  <c r="G98" i="12" l="1"/>
  <c r="F97" i="12"/>
  <c r="G90" i="9"/>
  <c r="F89" i="9"/>
  <c r="G99" i="12" l="1"/>
  <c r="F98" i="12"/>
  <c r="F90" i="9"/>
  <c r="G91" i="9"/>
  <c r="G100" i="12" l="1"/>
  <c r="F99" i="12"/>
  <c r="F91" i="9"/>
  <c r="G92" i="9"/>
  <c r="G101" i="12" l="1"/>
  <c r="F100" i="12"/>
  <c r="F92" i="9"/>
  <c r="G93" i="9"/>
  <c r="F101" i="12" l="1"/>
  <c r="G102" i="12"/>
  <c r="F93" i="9"/>
  <c r="G94" i="9"/>
  <c r="G103" i="12" l="1"/>
  <c r="F102" i="12"/>
  <c r="F94" i="9"/>
  <c r="G95" i="9"/>
  <c r="G104" i="12" l="1"/>
  <c r="F103" i="12"/>
  <c r="G96" i="9"/>
  <c r="F95" i="9"/>
  <c r="G105" i="12" l="1"/>
  <c r="F104" i="12"/>
  <c r="F96" i="9"/>
  <c r="G97" i="9"/>
  <c r="G106" i="12" l="1"/>
  <c r="F105" i="12"/>
  <c r="G98" i="9"/>
  <c r="F97" i="9"/>
  <c r="G107" i="12" l="1"/>
  <c r="F106" i="12"/>
  <c r="F98" i="9"/>
  <c r="G99" i="9"/>
  <c r="G108" i="12" l="1"/>
  <c r="F107" i="12"/>
  <c r="F99" i="9"/>
  <c r="G100" i="9"/>
  <c r="G109" i="12" l="1"/>
  <c r="F108" i="12"/>
  <c r="F100" i="9"/>
  <c r="G101" i="9"/>
  <c r="G110" i="12" l="1"/>
  <c r="F109" i="12"/>
  <c r="F101" i="9"/>
  <c r="G102" i="9"/>
  <c r="G111" i="12" l="1"/>
  <c r="F110" i="12"/>
  <c r="F102" i="9"/>
  <c r="G103" i="9"/>
  <c r="G112" i="12" l="1"/>
  <c r="F111" i="12"/>
  <c r="G104" i="9"/>
  <c r="F103" i="9"/>
  <c r="G113" i="12" l="1"/>
  <c r="F112" i="12"/>
  <c r="F104" i="9"/>
  <c r="G105" i="9"/>
  <c r="G114" i="12" l="1"/>
  <c r="F113" i="12"/>
  <c r="G106" i="9"/>
  <c r="F105" i="9"/>
  <c r="G115" i="12" l="1"/>
  <c r="G116" i="12" s="1"/>
  <c r="F114" i="12"/>
  <c r="F106" i="9"/>
  <c r="G107" i="9"/>
  <c r="F116" i="12" l="1"/>
  <c r="G117" i="12"/>
  <c r="F115" i="12"/>
  <c r="F107" i="9"/>
  <c r="G108" i="9"/>
  <c r="F117" i="12" l="1"/>
  <c r="G118" i="12"/>
  <c r="F108" i="9"/>
  <c r="G109" i="9"/>
  <c r="G119" i="12" l="1"/>
  <c r="F118" i="12"/>
  <c r="F109" i="9"/>
  <c r="G110" i="9"/>
  <c r="G120" i="12" l="1"/>
  <c r="F119" i="12"/>
  <c r="F110" i="9"/>
  <c r="G111" i="9"/>
  <c r="G121" i="12" l="1"/>
  <c r="F120" i="12"/>
  <c r="G112" i="9"/>
  <c r="F111" i="9"/>
  <c r="F121" i="12" l="1"/>
  <c r="G122" i="12"/>
  <c r="F112" i="9"/>
  <c r="G113" i="9"/>
  <c r="G123" i="12" l="1"/>
  <c r="F122" i="12"/>
  <c r="G114" i="9"/>
  <c r="F113" i="9"/>
  <c r="G124" i="12" l="1"/>
  <c r="F123" i="12"/>
  <c r="F114" i="9"/>
  <c r="G115" i="9"/>
  <c r="F124" i="12" l="1"/>
  <c r="G125" i="12"/>
  <c r="F115" i="9"/>
  <c r="G116" i="9"/>
  <c r="F125" i="12" l="1"/>
  <c r="G126" i="12"/>
  <c r="G117" i="9"/>
  <c r="F116" i="9"/>
  <c r="G127" i="12" l="1"/>
  <c r="F126" i="12"/>
  <c r="G118" i="9"/>
  <c r="F117" i="9"/>
  <c r="G128" i="12" l="1"/>
  <c r="F127" i="12"/>
  <c r="G119" i="9"/>
  <c r="F118" i="9"/>
  <c r="F128" i="12" l="1"/>
  <c r="G129" i="12"/>
  <c r="G120" i="9"/>
  <c r="F119" i="9"/>
  <c r="F129" i="12" l="1"/>
  <c r="G130" i="12"/>
  <c r="F120" i="9"/>
  <c r="G121" i="9"/>
  <c r="G131" i="12" l="1"/>
  <c r="F130" i="12"/>
  <c r="G122" i="9"/>
  <c r="F121" i="9"/>
  <c r="G132" i="12" l="1"/>
  <c r="F131" i="12"/>
  <c r="F122" i="9"/>
  <c r="G123" i="9"/>
  <c r="F132" i="12" l="1"/>
  <c r="G133" i="12"/>
  <c r="F123" i="9"/>
  <c r="G124" i="9"/>
  <c r="F133" i="12" l="1"/>
  <c r="G134" i="12"/>
  <c r="F124" i="9"/>
  <c r="G125" i="9"/>
  <c r="G135" i="12" l="1"/>
  <c r="F134" i="12"/>
  <c r="F125" i="9"/>
  <c r="G126" i="9"/>
  <c r="G136" i="12" l="1"/>
  <c r="F135" i="12"/>
  <c r="F126" i="9"/>
  <c r="G127" i="9"/>
  <c r="F136" i="12" l="1"/>
  <c r="G137" i="12"/>
  <c r="G128" i="9"/>
  <c r="F127" i="9"/>
  <c r="F137" i="12" l="1"/>
  <c r="G138" i="12"/>
  <c r="F128" i="9"/>
  <c r="G129" i="9"/>
  <c r="G139" i="12" l="1"/>
  <c r="F138" i="12"/>
  <c r="G130" i="9"/>
  <c r="F129" i="9"/>
  <c r="G140" i="12" l="1"/>
  <c r="F139" i="12"/>
  <c r="F130" i="9"/>
  <c r="G131" i="9"/>
  <c r="F140" i="12" l="1"/>
  <c r="G141" i="12"/>
  <c r="F131" i="9"/>
  <c r="G132" i="9"/>
  <c r="F141" i="12" l="1"/>
  <c r="G142" i="12"/>
  <c r="F132" i="9"/>
  <c r="G133" i="9"/>
  <c r="G143" i="12" l="1"/>
  <c r="F142" i="12"/>
  <c r="G134" i="9"/>
  <c r="F133" i="9"/>
  <c r="G144" i="12" l="1"/>
  <c r="F143" i="12"/>
  <c r="F134" i="9"/>
  <c r="G135" i="9"/>
  <c r="F144" i="12" l="1"/>
  <c r="G145" i="12"/>
  <c r="G136" i="9"/>
  <c r="F135" i="9"/>
  <c r="F145" i="12" l="1"/>
  <c r="G146" i="12"/>
  <c r="G137" i="9"/>
  <c r="F136" i="9"/>
  <c r="G147" i="12" l="1"/>
  <c r="F146" i="12"/>
  <c r="G138" i="9"/>
  <c r="F137" i="9"/>
  <c r="G148" i="12" l="1"/>
  <c r="F147" i="12"/>
  <c r="G139" i="9"/>
  <c r="F138" i="9"/>
  <c r="F148" i="12" l="1"/>
  <c r="G149" i="12"/>
  <c r="G140" i="9"/>
  <c r="F139" i="9"/>
  <c r="F149" i="12" l="1"/>
  <c r="G150" i="12"/>
  <c r="F140" i="9"/>
  <c r="G141" i="9"/>
  <c r="G151" i="12" l="1"/>
  <c r="F150" i="12"/>
  <c r="F141" i="9"/>
  <c r="G142" i="9"/>
  <c r="G152" i="12" l="1"/>
  <c r="F151" i="12"/>
  <c r="G143" i="9"/>
  <c r="F142" i="9"/>
  <c r="F152" i="12" l="1"/>
  <c r="G153" i="12"/>
  <c r="F143" i="9"/>
  <c r="G144" i="9"/>
  <c r="F153" i="12" l="1"/>
  <c r="G154" i="12"/>
  <c r="F144" i="9"/>
  <c r="G145" i="9"/>
  <c r="G155" i="12" l="1"/>
  <c r="F154" i="12"/>
  <c r="F145" i="9"/>
  <c r="G146" i="9"/>
  <c r="G156" i="12" l="1"/>
  <c r="F155" i="12"/>
  <c r="F146" i="9"/>
  <c r="G147" i="9"/>
  <c r="F156" i="12" l="1"/>
  <c r="G157" i="12"/>
  <c r="F147" i="9"/>
  <c r="G148" i="9"/>
  <c r="F157" i="12" l="1"/>
  <c r="G158" i="12"/>
  <c r="F148" i="9"/>
  <c r="G149" i="9"/>
  <c r="G159" i="12" l="1"/>
  <c r="F158" i="12"/>
  <c r="F149" i="9"/>
  <c r="G150" i="9"/>
  <c r="G160" i="12" l="1"/>
  <c r="F159" i="12"/>
  <c r="F150" i="9"/>
  <c r="G151" i="9"/>
  <c r="F160" i="12" l="1"/>
  <c r="G161" i="12"/>
  <c r="F151" i="9"/>
  <c r="G152" i="9"/>
  <c r="F161" i="12" l="1"/>
  <c r="G162" i="12"/>
  <c r="F152" i="9"/>
  <c r="G153" i="9"/>
  <c r="G163" i="12" l="1"/>
  <c r="F162" i="12"/>
  <c r="F153" i="9"/>
  <c r="G154" i="9"/>
  <c r="G164" i="12" l="1"/>
  <c r="F163" i="12"/>
  <c r="F154" i="9"/>
  <c r="G155" i="9"/>
  <c r="F164" i="12" l="1"/>
  <c r="G165" i="12"/>
  <c r="F155" i="9"/>
  <c r="G156" i="9"/>
  <c r="F165" i="12" l="1"/>
  <c r="G166" i="12"/>
  <c r="F156" i="9"/>
  <c r="G157" i="9"/>
  <c r="G167" i="12" l="1"/>
  <c r="F166" i="12"/>
  <c r="F157" i="9"/>
  <c r="G158" i="9"/>
  <c r="F158" i="9" l="1"/>
  <c r="G159" i="9"/>
  <c r="G168" i="12"/>
  <c r="F167" i="12"/>
  <c r="B18" i="2"/>
  <c r="B21" i="2"/>
  <c r="F23" i="2"/>
  <c r="A23" i="2" s="1"/>
  <c r="B15" i="2"/>
  <c r="C18" i="2"/>
  <c r="C21" i="2"/>
  <c r="F16" i="2"/>
  <c r="A16" i="2" s="1"/>
  <c r="F22" i="2"/>
  <c r="A22" i="2" s="1"/>
  <c r="E18" i="2"/>
  <c r="E23" i="2"/>
  <c r="C19" i="2"/>
  <c r="C22" i="2"/>
  <c r="F20" i="2"/>
  <c r="A20" i="2" s="1"/>
  <c r="E15" i="2"/>
  <c r="F18" i="2"/>
  <c r="A18" i="2" s="1"/>
  <c r="F21" i="2"/>
  <c r="A21" i="2" s="1"/>
  <c r="D24" i="2"/>
  <c r="F15" i="2"/>
  <c r="B19" i="2"/>
  <c r="E22" i="2"/>
  <c r="D18" i="2"/>
  <c r="C20" i="2"/>
  <c r="B22" i="2"/>
  <c r="F24" i="2"/>
  <c r="A24" i="2" s="1"/>
  <c r="D19" i="2"/>
  <c r="C24" i="2"/>
  <c r="D20" i="2"/>
  <c r="E20" i="2"/>
  <c r="B20" i="2"/>
  <c r="D15" i="2"/>
  <c r="F17" i="2"/>
  <c r="A17" i="2" s="1"/>
  <c r="B16" i="2"/>
  <c r="C16" i="2"/>
  <c r="D16" i="2"/>
  <c r="D22" i="2"/>
  <c r="E16" i="2"/>
  <c r="C23" i="2"/>
  <c r="D21" i="2"/>
  <c r="B17" i="2"/>
  <c r="E17" i="2"/>
  <c r="C17" i="2"/>
  <c r="B23" i="2"/>
  <c r="D17" i="2"/>
  <c r="E24" i="2"/>
  <c r="E21" i="2"/>
  <c r="D23" i="2"/>
  <c r="E19" i="2"/>
  <c r="F19" i="2"/>
  <c r="A19" i="2" s="1"/>
  <c r="C15" i="2"/>
  <c r="B24" i="2"/>
  <c r="G160" i="9" l="1"/>
  <c r="F159" i="9"/>
  <c r="F168" i="12"/>
  <c r="G169" i="12"/>
  <c r="D25" i="2"/>
  <c r="E25" i="2"/>
  <c r="B25" i="2"/>
  <c r="F25" i="2"/>
  <c r="A25" i="2" s="1"/>
  <c r="C25" i="2"/>
  <c r="F160" i="9" l="1"/>
  <c r="G161" i="9"/>
  <c r="F169" i="12"/>
  <c r="G170" i="12"/>
  <c r="G162" i="9" l="1"/>
  <c r="F161" i="9"/>
  <c r="G171" i="12"/>
  <c r="F170" i="12"/>
  <c r="F162" i="9" l="1"/>
  <c r="G163" i="9"/>
  <c r="G172" i="12"/>
  <c r="F171" i="12"/>
  <c r="A5" i="12"/>
  <c r="B7" i="12"/>
  <c r="B5" i="12"/>
  <c r="B9" i="12"/>
  <c r="A7" i="12"/>
  <c r="A6" i="12"/>
  <c r="A9" i="12"/>
  <c r="B8" i="12"/>
  <c r="B6" i="12"/>
  <c r="A8" i="12"/>
  <c r="A10" i="12"/>
  <c r="B10" i="12"/>
  <c r="B15" i="12"/>
  <c r="A13" i="12"/>
  <c r="A15" i="12"/>
  <c r="B17" i="12"/>
  <c r="A17" i="12"/>
  <c r="B13" i="12"/>
  <c r="B14" i="12"/>
  <c r="A16" i="12"/>
  <c r="A11" i="12"/>
  <c r="B16" i="12"/>
  <c r="B12" i="12"/>
  <c r="B11" i="12"/>
  <c r="A14" i="12"/>
  <c r="A12" i="12"/>
  <c r="F163" i="9" l="1"/>
  <c r="G164" i="9"/>
  <c r="F172" i="12"/>
  <c r="G173" i="12"/>
  <c r="A76" i="2"/>
  <c r="A83" i="2"/>
  <c r="A65" i="2"/>
  <c r="A27" i="2"/>
  <c r="A51" i="2"/>
  <c r="F164" i="9" l="1"/>
  <c r="G165" i="9"/>
  <c r="F173" i="12"/>
  <c r="G174" i="12"/>
  <c r="F48" i="2"/>
  <c r="A48" i="2" s="1"/>
  <c r="F69" i="2"/>
  <c r="A69" i="2" s="1"/>
  <c r="F110" i="2"/>
  <c r="A110" i="2" s="1"/>
  <c r="F95" i="2"/>
  <c r="A95" i="2" s="1"/>
  <c r="F96" i="2"/>
  <c r="A96" i="2" s="1"/>
  <c r="F74" i="2"/>
  <c r="A74" i="2" s="1"/>
  <c r="C103" i="2"/>
  <c r="B61" i="2"/>
  <c r="E74" i="2"/>
  <c r="B105" i="2"/>
  <c r="F75" i="2"/>
  <c r="B70" i="2"/>
  <c r="C109" i="2"/>
  <c r="D100" i="2"/>
  <c r="C110" i="2"/>
  <c r="B106" i="2"/>
  <c r="C36" i="2"/>
  <c r="E27" i="2"/>
  <c r="D89" i="2"/>
  <c r="B86" i="2"/>
  <c r="D80" i="2"/>
  <c r="E30" i="2"/>
  <c r="C64" i="2"/>
  <c r="D79" i="2"/>
  <c r="D48" i="2"/>
  <c r="D82" i="2"/>
  <c r="B49" i="2"/>
  <c r="D84" i="2"/>
  <c r="D92" i="2"/>
  <c r="C101" i="2"/>
  <c r="C92" i="2"/>
  <c r="C87" i="2"/>
  <c r="E37" i="2"/>
  <c r="D55" i="2"/>
  <c r="E97" i="2"/>
  <c r="D108" i="2"/>
  <c r="B79" i="2"/>
  <c r="B92" i="2"/>
  <c r="B60" i="2"/>
  <c r="E47" i="2"/>
  <c r="B109" i="2"/>
  <c r="B50" i="2"/>
  <c r="B28" i="2"/>
  <c r="C50" i="2"/>
  <c r="C27" i="2"/>
  <c r="B56" i="2"/>
  <c r="C78" i="2"/>
  <c r="C91" i="2"/>
  <c r="C56" i="2"/>
  <c r="B55" i="2"/>
  <c r="D49" i="2"/>
  <c r="E79" i="2"/>
  <c r="E89" i="2"/>
  <c r="C26" i="2"/>
  <c r="D98" i="2"/>
  <c r="B59" i="2"/>
  <c r="C95" i="2"/>
  <c r="C76" i="2"/>
  <c r="B44" i="2"/>
  <c r="B29" i="2"/>
  <c r="B82" i="2"/>
  <c r="D73" i="2"/>
  <c r="D106" i="2"/>
  <c r="E63" i="2"/>
  <c r="B81" i="2"/>
  <c r="C67" i="2"/>
  <c r="B80" i="2"/>
  <c r="D94" i="2"/>
  <c r="E43" i="2"/>
  <c r="D38" i="2"/>
  <c r="E38" i="2"/>
  <c r="E52" i="2"/>
  <c r="D26" i="2"/>
  <c r="D35" i="2"/>
  <c r="C45" i="2"/>
  <c r="C88" i="2"/>
  <c r="C46" i="2"/>
  <c r="E26" i="2"/>
  <c r="C49" i="2"/>
  <c r="C35" i="2"/>
  <c r="D71" i="2"/>
  <c r="D76" i="2"/>
  <c r="B58" i="2"/>
  <c r="D42" i="2"/>
  <c r="B32" i="2"/>
  <c r="B38" i="2"/>
  <c r="E50" i="2"/>
  <c r="C99" i="2"/>
  <c r="C84" i="2"/>
  <c r="D102" i="2"/>
  <c r="D47" i="2"/>
  <c r="B51" i="2"/>
  <c r="D75" i="2"/>
  <c r="E45" i="2"/>
  <c r="B110" i="2"/>
  <c r="E33" i="2"/>
  <c r="B104" i="2"/>
  <c r="C98" i="2"/>
  <c r="B65" i="2"/>
  <c r="D36" i="2"/>
  <c r="B62" i="2"/>
  <c r="D69" i="2"/>
  <c r="C74" i="2"/>
  <c r="F26" i="2"/>
  <c r="B31" i="2"/>
  <c r="B102" i="2"/>
  <c r="D54" i="2"/>
  <c r="C81" i="2"/>
  <c r="E105" i="2"/>
  <c r="C79" i="2"/>
  <c r="B54" i="2"/>
  <c r="E98" i="2"/>
  <c r="D56" i="2"/>
  <c r="C86" i="2"/>
  <c r="D65" i="2"/>
  <c r="E72" i="2"/>
  <c r="C57" i="2"/>
  <c r="F64" i="2"/>
  <c r="D72" i="2"/>
  <c r="C62" i="2"/>
  <c r="C38" i="2"/>
  <c r="D87" i="2"/>
  <c r="D34" i="2"/>
  <c r="D101" i="2"/>
  <c r="C96" i="2"/>
  <c r="B46" i="2"/>
  <c r="C83" i="2"/>
  <c r="E64" i="2"/>
  <c r="E93" i="2"/>
  <c r="D110" i="2"/>
  <c r="B68" i="2"/>
  <c r="C82" i="2"/>
  <c r="B94" i="2"/>
  <c r="E84" i="2"/>
  <c r="D43" i="2"/>
  <c r="E54" i="2"/>
  <c r="D86" i="2"/>
  <c r="C29" i="2"/>
  <c r="B66" i="2"/>
  <c r="B99" i="2"/>
  <c r="D93" i="2"/>
  <c r="B36" i="2"/>
  <c r="D81" i="2"/>
  <c r="D105" i="2"/>
  <c r="B57" i="2"/>
  <c r="F27" i="2"/>
  <c r="E76" i="2"/>
  <c r="B73" i="2"/>
  <c r="B78" i="2"/>
  <c r="E109" i="2"/>
  <c r="F76" i="2"/>
  <c r="B45" i="2"/>
  <c r="B90" i="2"/>
  <c r="B26" i="2"/>
  <c r="C47" i="2"/>
  <c r="E95" i="2"/>
  <c r="E106" i="2"/>
  <c r="D99" i="2"/>
  <c r="B83" i="2"/>
  <c r="E41" i="2"/>
  <c r="D27" i="2"/>
  <c r="B43" i="2"/>
  <c r="E58" i="2"/>
  <c r="C51" i="2"/>
  <c r="C41" i="2"/>
  <c r="D51" i="2"/>
  <c r="E94" i="2"/>
  <c r="E82" i="2"/>
  <c r="E53" i="2"/>
  <c r="D41" i="2"/>
  <c r="D31" i="2"/>
  <c r="C43" i="2"/>
  <c r="D107" i="2"/>
  <c r="B39" i="2"/>
  <c r="D85" i="2"/>
  <c r="D88" i="2"/>
  <c r="D53" i="2"/>
  <c r="D104" i="2"/>
  <c r="E108" i="2"/>
  <c r="C107" i="2"/>
  <c r="D97" i="2"/>
  <c r="B84" i="2"/>
  <c r="B108" i="2"/>
  <c r="D64" i="2"/>
  <c r="F50" i="2"/>
  <c r="E67" i="2"/>
  <c r="E68" i="2"/>
  <c r="C108" i="2"/>
  <c r="D67" i="2"/>
  <c r="C30" i="2"/>
  <c r="B52" i="2"/>
  <c r="B75" i="2"/>
  <c r="D59" i="2"/>
  <c r="E70" i="2"/>
  <c r="C73" i="2"/>
  <c r="D68" i="2"/>
  <c r="D83" i="2"/>
  <c r="C77" i="2"/>
  <c r="C54" i="2"/>
  <c r="D37" i="2"/>
  <c r="F83" i="2"/>
  <c r="B101" i="2"/>
  <c r="E88" i="2"/>
  <c r="C55" i="2"/>
  <c r="C28" i="2"/>
  <c r="B40" i="2"/>
  <c r="E49" i="2"/>
  <c r="B47" i="2"/>
  <c r="D44" i="2"/>
  <c r="D63" i="2"/>
  <c r="B85" i="2"/>
  <c r="E73" i="2"/>
  <c r="C40" i="2"/>
  <c r="E96" i="2"/>
  <c r="C80" i="2"/>
  <c r="C65" i="2"/>
  <c r="B89" i="2"/>
  <c r="C66" i="2"/>
  <c r="F79" i="2"/>
  <c r="A79" i="2" s="1"/>
  <c r="F38" i="2"/>
  <c r="A38" i="2" s="1"/>
  <c r="F49" i="2"/>
  <c r="A49" i="2" s="1"/>
  <c r="F42" i="2"/>
  <c r="A42" i="2" s="1"/>
  <c r="F99" i="2"/>
  <c r="A99" i="2" s="1"/>
  <c r="F85" i="2"/>
  <c r="A85" i="2" s="1"/>
  <c r="F102" i="2"/>
  <c r="A102" i="2" s="1"/>
  <c r="F78" i="2"/>
  <c r="A78" i="2" s="1"/>
  <c r="F46" i="2"/>
  <c r="A46" i="2" s="1"/>
  <c r="F108" i="2"/>
  <c r="A108" i="2" s="1"/>
  <c r="F53" i="2"/>
  <c r="A53" i="2" s="1"/>
  <c r="C37" i="2"/>
  <c r="E104" i="2"/>
  <c r="E46" i="2"/>
  <c r="C61" i="2"/>
  <c r="E55" i="2"/>
  <c r="B97" i="2"/>
  <c r="E78" i="2"/>
  <c r="E31" i="2"/>
  <c r="D33" i="2"/>
  <c r="D60" i="2"/>
  <c r="E44" i="2"/>
  <c r="C89" i="2"/>
  <c r="E99" i="2"/>
  <c r="C58" i="2"/>
  <c r="C60" i="2"/>
  <c r="E81" i="2"/>
  <c r="D109" i="2"/>
  <c r="E62" i="2"/>
  <c r="E77" i="2"/>
  <c r="B35" i="2"/>
  <c r="E71" i="2"/>
  <c r="B67" i="2"/>
  <c r="E32" i="2"/>
  <c r="E80" i="2"/>
  <c r="F51" i="2"/>
  <c r="C104" i="2"/>
  <c r="B63" i="2"/>
  <c r="D50" i="2"/>
  <c r="F82" i="2"/>
  <c r="C52" i="2"/>
  <c r="F101" i="2"/>
  <c r="A101" i="2" s="1"/>
  <c r="F80" i="2"/>
  <c r="A80" i="2" s="1"/>
  <c r="F43" i="2"/>
  <c r="A43" i="2" s="1"/>
  <c r="F56" i="2"/>
  <c r="A56" i="2" s="1"/>
  <c r="F35" i="2"/>
  <c r="A35" i="2" s="1"/>
  <c r="F29" i="2"/>
  <c r="A29" i="2" s="1"/>
  <c r="F54" i="2"/>
  <c r="A54" i="2" s="1"/>
  <c r="F37" i="2"/>
  <c r="A37" i="2" s="1"/>
  <c r="F68" i="2"/>
  <c r="A68" i="2" s="1"/>
  <c r="F86" i="2"/>
  <c r="A86" i="2" s="1"/>
  <c r="F66" i="2"/>
  <c r="F44" i="2"/>
  <c r="A44" i="2" s="1"/>
  <c r="F31" i="2"/>
  <c r="A31" i="2" s="1"/>
  <c r="F72" i="2"/>
  <c r="A72" i="2" s="1"/>
  <c r="F93" i="2"/>
  <c r="A93" i="2" s="1"/>
  <c r="F89" i="2"/>
  <c r="A89" i="2" s="1"/>
  <c r="F103" i="2"/>
  <c r="A103" i="2" s="1"/>
  <c r="F81" i="2"/>
  <c r="A81" i="2" s="1"/>
  <c r="F61" i="2"/>
  <c r="A61" i="2" s="1"/>
  <c r="B33" i="2"/>
  <c r="B77" i="2"/>
  <c r="E40" i="2"/>
  <c r="D46" i="2"/>
  <c r="C32" i="2"/>
  <c r="C105" i="2"/>
  <c r="C33" i="2"/>
  <c r="B53" i="2"/>
  <c r="E39" i="2"/>
  <c r="E86" i="2"/>
  <c r="C44" i="2"/>
  <c r="E87" i="2"/>
  <c r="D32" i="2"/>
  <c r="B37" i="2"/>
  <c r="E90" i="2"/>
  <c r="D29" i="2"/>
  <c r="B74" i="2"/>
  <c r="B42" i="2"/>
  <c r="C59" i="2"/>
  <c r="D39" i="2"/>
  <c r="D74" i="2"/>
  <c r="B87" i="2"/>
  <c r="E28" i="2"/>
  <c r="C70" i="2"/>
  <c r="D77" i="2"/>
  <c r="C75" i="2"/>
  <c r="C106" i="2"/>
  <c r="C63" i="2"/>
  <c r="D57" i="2"/>
  <c r="E83" i="2"/>
  <c r="C31" i="2"/>
  <c r="E36" i="2"/>
  <c r="E85" i="2"/>
  <c r="C48" i="2"/>
  <c r="C72" i="2"/>
  <c r="E75" i="2"/>
  <c r="D52" i="2"/>
  <c r="B72" i="2"/>
  <c r="F91" i="2"/>
  <c r="A91" i="2" s="1"/>
  <c r="F47" i="2"/>
  <c r="A47" i="2" s="1"/>
  <c r="F41" i="2"/>
  <c r="A41" i="2" s="1"/>
  <c r="F32" i="2"/>
  <c r="A32" i="2" s="1"/>
  <c r="F63" i="2"/>
  <c r="A63" i="2" s="1"/>
  <c r="F88" i="2"/>
  <c r="A88" i="2" s="1"/>
  <c r="F90" i="2"/>
  <c r="A90" i="2" s="1"/>
  <c r="E57" i="2"/>
  <c r="C102" i="2"/>
  <c r="D95" i="2"/>
  <c r="B71" i="2"/>
  <c r="F73" i="2"/>
  <c r="A73" i="2" s="1"/>
  <c r="F105" i="2"/>
  <c r="A105" i="2" s="1"/>
  <c r="F30" i="2"/>
  <c r="A30" i="2" s="1"/>
  <c r="F34" i="2"/>
  <c r="A34" i="2" s="1"/>
  <c r="F36" i="2"/>
  <c r="A36" i="2" s="1"/>
  <c r="F71" i="2"/>
  <c r="A71" i="2" s="1"/>
  <c r="F98" i="2"/>
  <c r="A98" i="2" s="1"/>
  <c r="F84" i="2"/>
  <c r="A84" i="2" s="1"/>
  <c r="F59" i="2"/>
  <c r="A59" i="2" s="1"/>
  <c r="F39" i="2"/>
  <c r="A39" i="2" s="1"/>
  <c r="F52" i="2"/>
  <c r="A52" i="2" s="1"/>
  <c r="F107" i="2"/>
  <c r="A107" i="2" s="1"/>
  <c r="F28" i="2"/>
  <c r="A28" i="2" s="1"/>
  <c r="F57" i="2"/>
  <c r="A57" i="2" s="1"/>
  <c r="F60" i="2"/>
  <c r="A60" i="2" s="1"/>
  <c r="F58" i="2"/>
  <c r="A58" i="2" s="1"/>
  <c r="B93" i="2"/>
  <c r="B107" i="2"/>
  <c r="C39" i="2"/>
  <c r="D78" i="2"/>
  <c r="C34" i="2"/>
  <c r="C90" i="2"/>
  <c r="C68" i="2"/>
  <c r="E65" i="2"/>
  <c r="C97" i="2"/>
  <c r="D61" i="2"/>
  <c r="E48" i="2"/>
  <c r="B98" i="2"/>
  <c r="D90" i="2"/>
  <c r="D28" i="2"/>
  <c r="E100" i="2"/>
  <c r="D45" i="2"/>
  <c r="C69" i="2"/>
  <c r="D91" i="2"/>
  <c r="D58" i="2"/>
  <c r="E60" i="2"/>
  <c r="F65" i="2"/>
  <c r="D103" i="2"/>
  <c r="C42" i="2"/>
  <c r="D30" i="2"/>
  <c r="B88" i="2"/>
  <c r="B27" i="2"/>
  <c r="B96" i="2"/>
  <c r="F92" i="2"/>
  <c r="A92" i="2" s="1"/>
  <c r="F94" i="2"/>
  <c r="A94" i="2" s="1"/>
  <c r="F77" i="2"/>
  <c r="A77" i="2" s="1"/>
  <c r="F45" i="2"/>
  <c r="A45" i="2" s="1"/>
  <c r="F55" i="2"/>
  <c r="A55" i="2" s="1"/>
  <c r="F104" i="2"/>
  <c r="A104" i="2" s="1"/>
  <c r="F100" i="2"/>
  <c r="A100" i="2" s="1"/>
  <c r="F70" i="2"/>
  <c r="A70" i="2" s="1"/>
  <c r="F33" i="2"/>
  <c r="A33" i="2" s="1"/>
  <c r="F62" i="2"/>
  <c r="A62" i="2" s="1"/>
  <c r="F97" i="2"/>
  <c r="A97" i="2" s="1"/>
  <c r="F109" i="2"/>
  <c r="A109" i="2" s="1"/>
  <c r="F106" i="2"/>
  <c r="A106" i="2" s="1"/>
  <c r="F40" i="2"/>
  <c r="A40" i="2" s="1"/>
  <c r="F67" i="2"/>
  <c r="A67" i="2" s="1"/>
  <c r="F87" i="2"/>
  <c r="A87" i="2" s="1"/>
  <c r="E110" i="2"/>
  <c r="E69" i="2"/>
  <c r="C94" i="2"/>
  <c r="B41" i="2"/>
  <c r="B34" i="2"/>
  <c r="E101" i="2"/>
  <c r="B76" i="2"/>
  <c r="E66" i="2"/>
  <c r="B91" i="2"/>
  <c r="C93" i="2"/>
  <c r="D62" i="2"/>
  <c r="D66" i="2"/>
  <c r="D70" i="2"/>
  <c r="E91" i="2"/>
  <c r="B64" i="2"/>
  <c r="B103" i="2"/>
  <c r="E92" i="2"/>
  <c r="E42" i="2"/>
  <c r="E59" i="2"/>
  <c r="C71" i="2"/>
  <c r="B100" i="2"/>
  <c r="E29" i="2"/>
  <c r="D40" i="2"/>
  <c r="E51" i="2"/>
  <c r="E103" i="2"/>
  <c r="E107" i="2"/>
  <c r="B69" i="2"/>
  <c r="E35" i="2"/>
  <c r="D96" i="2"/>
  <c r="B95" i="2"/>
  <c r="C100" i="2"/>
  <c r="E102" i="2"/>
  <c r="C85" i="2"/>
  <c r="E34" i="2"/>
  <c r="C53" i="2"/>
  <c r="E56" i="2"/>
  <c r="B30" i="2"/>
  <c r="E61" i="2"/>
  <c r="B48" i="2"/>
  <c r="B21" i="12" l="1"/>
  <c r="A42" i="12"/>
  <c r="B31" i="12"/>
  <c r="B23" i="12"/>
  <c r="B19" i="12"/>
  <c r="B44" i="12"/>
  <c r="A31" i="12"/>
  <c r="A29" i="12"/>
  <c r="B18" i="12"/>
  <c r="A43" i="12"/>
  <c r="A35" i="12"/>
  <c r="B27" i="12"/>
  <c r="A19" i="12"/>
  <c r="A41" i="12"/>
  <c r="B35" i="12"/>
  <c r="B28" i="12"/>
  <c r="B39" i="12"/>
  <c r="B30" i="12"/>
  <c r="A20" i="12"/>
  <c r="B40" i="12"/>
  <c r="A32" i="12"/>
  <c r="B22" i="12"/>
  <c r="B43" i="12"/>
  <c r="B34" i="12"/>
  <c r="A28" i="12"/>
  <c r="B42" i="12"/>
  <c r="A34" i="12"/>
  <c r="B26" i="12"/>
  <c r="A40" i="12"/>
  <c r="B38" i="12"/>
  <c r="B25" i="12"/>
  <c r="B24" i="12"/>
  <c r="A36" i="12"/>
  <c r="B33" i="12"/>
  <c r="A24" i="12"/>
  <c r="B36" i="12"/>
  <c r="B32" i="12"/>
  <c r="A23" i="12"/>
  <c r="A39" i="12"/>
  <c r="A33" i="12"/>
  <c r="A22" i="12"/>
  <c r="B41" i="12"/>
  <c r="A30" i="12"/>
  <c r="A25" i="12"/>
  <c r="A18" i="12"/>
  <c r="A45" i="12"/>
  <c r="A37" i="12"/>
  <c r="A26" i="12"/>
  <c r="A21" i="12"/>
  <c r="B45" i="12"/>
  <c r="B37" i="12"/>
  <c r="B29" i="12"/>
  <c r="B20" i="12"/>
  <c r="A44" i="12"/>
  <c r="A38" i="12"/>
  <c r="A27" i="12"/>
  <c r="G166" i="9"/>
  <c r="F165" i="9"/>
  <c r="A66" i="2"/>
  <c r="A157" i="12" s="1"/>
  <c r="G175" i="12"/>
  <c r="F174" i="12"/>
  <c r="B6" i="9"/>
  <c r="C44" i="9"/>
  <c r="C6" i="9"/>
  <c r="E38" i="9"/>
  <c r="C10" i="9"/>
  <c r="A26" i="9"/>
  <c r="B37" i="9"/>
  <c r="E17" i="9"/>
  <c r="C42" i="9"/>
  <c r="A31" i="9"/>
  <c r="C17" i="9"/>
  <c r="D17" i="9"/>
  <c r="B45" i="9"/>
  <c r="E8" i="9"/>
  <c r="D5" i="9"/>
  <c r="C27" i="9"/>
  <c r="A18" i="9"/>
  <c r="B13" i="9"/>
  <c r="A45" i="9"/>
  <c r="D9" i="9"/>
  <c r="E7" i="9"/>
  <c r="B7" i="9"/>
  <c r="E41" i="9"/>
  <c r="B24" i="9"/>
  <c r="B9" i="9"/>
  <c r="A8" i="9"/>
  <c r="B26" i="9"/>
  <c r="E20" i="9"/>
  <c r="D21" i="9"/>
  <c r="C8" i="9"/>
  <c r="B40" i="9"/>
  <c r="E33" i="9"/>
  <c r="C35" i="9"/>
  <c r="C38" i="9"/>
  <c r="B34" i="9"/>
  <c r="B17" i="9"/>
  <c r="E23" i="9"/>
  <c r="C18" i="9"/>
  <c r="B31" i="9"/>
  <c r="E45" i="9"/>
  <c r="D39" i="9"/>
  <c r="C5" i="9"/>
  <c r="C28" i="9"/>
  <c r="A17" i="9"/>
  <c r="C9" i="9"/>
  <c r="B25" i="9"/>
  <c r="B36" i="9"/>
  <c r="D41" i="9"/>
  <c r="B8" i="9"/>
  <c r="E29" i="9"/>
  <c r="A21" i="9"/>
  <c r="B22" i="9"/>
  <c r="A40" i="9"/>
  <c r="E24" i="9"/>
  <c r="D20" i="9"/>
  <c r="A5" i="9"/>
  <c r="D35" i="9"/>
  <c r="A44" i="9"/>
  <c r="D13" i="9"/>
  <c r="D29" i="9"/>
  <c r="C14" i="9"/>
  <c r="C36" i="9"/>
  <c r="B5" i="9"/>
  <c r="A36" i="9"/>
  <c r="C43" i="9"/>
  <c r="B39" i="9"/>
  <c r="B43" i="9"/>
  <c r="B19" i="9"/>
  <c r="C11" i="9"/>
  <c r="A22" i="9"/>
  <c r="C20" i="9"/>
  <c r="E12" i="9"/>
  <c r="D45" i="9"/>
  <c r="E37" i="9"/>
  <c r="C16" i="9"/>
  <c r="D30" i="9"/>
  <c r="B27" i="9"/>
  <c r="B41" i="9"/>
  <c r="D31" i="9"/>
  <c r="D36" i="9"/>
  <c r="C29" i="9"/>
  <c r="E19" i="9"/>
  <c r="B10" i="9"/>
  <c r="B29" i="9"/>
  <c r="B35" i="9"/>
  <c r="E11" i="9"/>
  <c r="D43" i="9"/>
  <c r="B14" i="9"/>
  <c r="E25" i="9"/>
  <c r="D14" i="9"/>
  <c r="A43" i="9"/>
  <c r="B32" i="9"/>
  <c r="D44" i="9"/>
  <c r="D7" i="9"/>
  <c r="D28" i="9"/>
  <c r="C25" i="9"/>
  <c r="B44" i="9"/>
  <c r="B38" i="9"/>
  <c r="C33" i="9"/>
  <c r="C23" i="9"/>
  <c r="D40" i="9"/>
  <c r="B20" i="9"/>
  <c r="A24" i="9"/>
  <c r="E40" i="9"/>
  <c r="C40" i="9"/>
  <c r="A13" i="9"/>
  <c r="A35" i="9"/>
  <c r="A32" i="9"/>
  <c r="E44" i="9"/>
  <c r="C31" i="9"/>
  <c r="D123" i="9"/>
  <c r="E13" i="9"/>
  <c r="E18" i="9"/>
  <c r="C41" i="9"/>
  <c r="A42" i="9"/>
  <c r="E9" i="9"/>
  <c r="D6" i="9"/>
  <c r="D24" i="9"/>
  <c r="C45" i="9"/>
  <c r="D26" i="9"/>
  <c r="A29" i="9"/>
  <c r="B28" i="9"/>
  <c r="A9" i="9"/>
  <c r="D37" i="9"/>
  <c r="D15" i="9"/>
  <c r="E30" i="9"/>
  <c r="E10" i="9"/>
  <c r="C88" i="9" l="1"/>
  <c r="C152" i="9"/>
  <c r="D120" i="9"/>
  <c r="A74" i="9"/>
  <c r="C72" i="9"/>
  <c r="E85" i="9"/>
  <c r="A102" i="12"/>
  <c r="E109" i="9"/>
  <c r="D83" i="9"/>
  <c r="E91" i="9"/>
  <c r="C78" i="9"/>
  <c r="E74" i="9"/>
  <c r="B132" i="12"/>
  <c r="A78" i="9"/>
  <c r="D98" i="9"/>
  <c r="D135" i="9"/>
  <c r="D63" i="9"/>
  <c r="A71" i="9"/>
  <c r="B110" i="12"/>
  <c r="B152" i="12"/>
  <c r="E111" i="9"/>
  <c r="B77" i="9"/>
  <c r="B58" i="9"/>
  <c r="E155" i="9"/>
  <c r="D77" i="9"/>
  <c r="C80" i="9"/>
  <c r="C94" i="9"/>
  <c r="A76" i="9"/>
  <c r="E119" i="9"/>
  <c r="B121" i="9"/>
  <c r="C65" i="9"/>
  <c r="B88" i="9"/>
  <c r="B147" i="9"/>
  <c r="A135" i="12"/>
  <c r="A86" i="9"/>
  <c r="C150" i="9"/>
  <c r="A96" i="9"/>
  <c r="C132" i="9"/>
  <c r="A87" i="9"/>
  <c r="D78" i="9"/>
  <c r="C98" i="9"/>
  <c r="C76" i="9"/>
  <c r="B129" i="9"/>
  <c r="A111" i="9"/>
  <c r="A73" i="12"/>
  <c r="B97" i="12"/>
  <c r="A100" i="12"/>
  <c r="A104" i="12"/>
  <c r="B108" i="12"/>
  <c r="A143" i="12"/>
  <c r="A116" i="12"/>
  <c r="A124" i="12"/>
  <c r="B134" i="12"/>
  <c r="B121" i="12"/>
  <c r="A132" i="12"/>
  <c r="A134" i="12"/>
  <c r="B118" i="12"/>
  <c r="A113" i="12"/>
  <c r="A115" i="12"/>
  <c r="B51" i="9"/>
  <c r="C121" i="9"/>
  <c r="D58" i="9"/>
  <c r="A110" i="9"/>
  <c r="B61" i="9"/>
  <c r="B48" i="9"/>
  <c r="E103" i="9"/>
  <c r="E131" i="9"/>
  <c r="B82" i="9"/>
  <c r="D56" i="9"/>
  <c r="A121" i="9"/>
  <c r="E123" i="9"/>
  <c r="A65" i="9"/>
  <c r="E158" i="9"/>
  <c r="B80" i="9"/>
  <c r="B73" i="9"/>
  <c r="C59" i="9"/>
  <c r="D60" i="9"/>
  <c r="D54" i="9"/>
  <c r="B143" i="9"/>
  <c r="B83" i="9"/>
  <c r="E95" i="9"/>
  <c r="E150" i="9"/>
  <c r="A152" i="9"/>
  <c r="E78" i="9"/>
  <c r="D113" i="9"/>
  <c r="D90" i="9"/>
  <c r="B115" i="9"/>
  <c r="E56" i="9"/>
  <c r="A56" i="9"/>
  <c r="A139" i="9"/>
  <c r="C86" i="9"/>
  <c r="C92" i="9"/>
  <c r="D88" i="9"/>
  <c r="C100" i="9"/>
  <c r="B76" i="9"/>
  <c r="E104" i="9"/>
  <c r="D148" i="9"/>
  <c r="D117" i="9"/>
  <c r="C110" i="9"/>
  <c r="A52" i="9"/>
  <c r="C67" i="9"/>
  <c r="A97" i="9"/>
  <c r="D76" i="9"/>
  <c r="D62" i="9"/>
  <c r="C129" i="9"/>
  <c r="B144" i="9"/>
  <c r="C69" i="9"/>
  <c r="B89" i="12"/>
  <c r="A164" i="9"/>
  <c r="B95" i="12"/>
  <c r="A101" i="12"/>
  <c r="A105" i="12"/>
  <c r="B125" i="12"/>
  <c r="B148" i="12"/>
  <c r="B133" i="12"/>
  <c r="B158" i="12"/>
  <c r="A140" i="12"/>
  <c r="B146" i="12"/>
  <c r="B127" i="12"/>
  <c r="A156" i="12"/>
  <c r="B112" i="12"/>
  <c r="A114" i="12"/>
  <c r="B87" i="9"/>
  <c r="C109" i="9"/>
  <c r="B98" i="9"/>
  <c r="D104" i="9"/>
  <c r="B125" i="9"/>
  <c r="B86" i="9"/>
  <c r="B134" i="9"/>
  <c r="A89" i="12"/>
  <c r="E101" i="9"/>
  <c r="E93" i="9"/>
  <c r="C111" i="9"/>
  <c r="A93" i="9"/>
  <c r="B137" i="9"/>
  <c r="E92" i="9"/>
  <c r="C57" i="9"/>
  <c r="C151" i="9"/>
  <c r="D105" i="9"/>
  <c r="C93" i="9"/>
  <c r="E129" i="9"/>
  <c r="B100" i="9"/>
  <c r="D140" i="9"/>
  <c r="C157" i="9"/>
  <c r="A60" i="9"/>
  <c r="B126" i="9"/>
  <c r="A81" i="9"/>
  <c r="D84" i="9"/>
  <c r="D49" i="9"/>
  <c r="A113" i="9"/>
  <c r="B124" i="9"/>
  <c r="B84" i="9"/>
  <c r="A66" i="9"/>
  <c r="A108" i="9"/>
  <c r="D91" i="9"/>
  <c r="B97" i="9"/>
  <c r="D153" i="9"/>
  <c r="B111" i="9"/>
  <c r="A98" i="9"/>
  <c r="E72" i="9"/>
  <c r="C134" i="9"/>
  <c r="E114" i="9"/>
  <c r="B74" i="9"/>
  <c r="B123" i="9"/>
  <c r="C87" i="9"/>
  <c r="B52" i="9"/>
  <c r="D133" i="9"/>
  <c r="E127" i="9"/>
  <c r="D149" i="9"/>
  <c r="B79" i="9"/>
  <c r="E88" i="9"/>
  <c r="A111" i="12"/>
  <c r="A119" i="12"/>
  <c r="A161" i="12"/>
  <c r="A141" i="12"/>
  <c r="B161" i="12"/>
  <c r="B107" i="12"/>
  <c r="A99" i="12"/>
  <c r="E117" i="9"/>
  <c r="E98" i="9"/>
  <c r="B118" i="9"/>
  <c r="E79" i="9"/>
  <c r="B109" i="9"/>
  <c r="D129" i="9"/>
  <c r="D66" i="9"/>
  <c r="B75" i="9"/>
  <c r="B116" i="9"/>
  <c r="C143" i="9"/>
  <c r="C131" i="9"/>
  <c r="E61" i="9"/>
  <c r="E142" i="9"/>
  <c r="C156" i="9"/>
  <c r="D130" i="9"/>
  <c r="D94" i="9"/>
  <c r="E46" i="9"/>
  <c r="A116" i="9"/>
  <c r="C112" i="9"/>
  <c r="E60" i="9"/>
  <c r="D103" i="9"/>
  <c r="B151" i="9"/>
  <c r="C99" i="9"/>
  <c r="D95" i="9"/>
  <c r="C158" i="9"/>
  <c r="D87" i="9"/>
  <c r="A129" i="9"/>
  <c r="C62" i="9"/>
  <c r="E73" i="9"/>
  <c r="B47" i="9"/>
  <c r="D47" i="9"/>
  <c r="C64" i="9"/>
  <c r="D110" i="9"/>
  <c r="A105" i="9"/>
  <c r="C102" i="9"/>
  <c r="D112" i="9"/>
  <c r="B59" i="9"/>
  <c r="A140" i="9"/>
  <c r="A70" i="9"/>
  <c r="A112" i="12"/>
  <c r="B120" i="12"/>
  <c r="A128" i="12"/>
  <c r="B124" i="12"/>
  <c r="B122" i="12"/>
  <c r="B106" i="12"/>
  <c r="A98" i="12"/>
  <c r="C63" i="9"/>
  <c r="B90" i="9"/>
  <c r="E96" i="9"/>
  <c r="B62" i="9"/>
  <c r="B95" i="9"/>
  <c r="C75" i="9"/>
  <c r="E82" i="9"/>
  <c r="D92" i="9"/>
  <c r="D71" i="9"/>
  <c r="C119" i="9"/>
  <c r="C71" i="9"/>
  <c r="B65" i="9"/>
  <c r="A68" i="9"/>
  <c r="B136" i="9"/>
  <c r="E87" i="9"/>
  <c r="E62" i="9"/>
  <c r="C101" i="9"/>
  <c r="A117" i="9"/>
  <c r="A46" i="9"/>
  <c r="B54" i="9"/>
  <c r="D114" i="9"/>
  <c r="A102" i="9"/>
  <c r="E113" i="9"/>
  <c r="E112" i="9"/>
  <c r="D122" i="9"/>
  <c r="C96" i="9"/>
  <c r="D61" i="9"/>
  <c r="A148" i="9"/>
  <c r="B68" i="9"/>
  <c r="C85" i="9"/>
  <c r="D119" i="9"/>
  <c r="E66" i="9"/>
  <c r="A58" i="9"/>
  <c r="A72" i="9"/>
  <c r="D111" i="9"/>
  <c r="D128" i="9"/>
  <c r="A129" i="12"/>
  <c r="B126" i="12"/>
  <c r="A127" i="12"/>
  <c r="A146" i="12"/>
  <c r="A103" i="12"/>
  <c r="B98" i="12"/>
  <c r="A82" i="12"/>
  <c r="A172" i="12"/>
  <c r="B86" i="12"/>
  <c r="A75" i="12"/>
  <c r="B94" i="12"/>
  <c r="A85" i="12"/>
  <c r="B96" i="12"/>
  <c r="A95" i="12"/>
  <c r="B99" i="12"/>
  <c r="B101" i="12"/>
  <c r="B103" i="12"/>
  <c r="B105" i="12"/>
  <c r="A107" i="12"/>
  <c r="A169" i="12"/>
  <c r="A145" i="12"/>
  <c r="B142" i="12"/>
  <c r="B117" i="12"/>
  <c r="A126" i="12"/>
  <c r="A168" i="12"/>
  <c r="A131" i="12"/>
  <c r="A122" i="12"/>
  <c r="B123" i="12"/>
  <c r="B159" i="12"/>
  <c r="B140" i="12"/>
  <c r="B131" i="12"/>
  <c r="A125" i="12"/>
  <c r="B119" i="12"/>
  <c r="A118" i="12"/>
  <c r="B156" i="12"/>
  <c r="B109" i="12"/>
  <c r="A109" i="12"/>
  <c r="B115" i="12"/>
  <c r="A120" i="9"/>
  <c r="D154" i="9"/>
  <c r="A55" i="9"/>
  <c r="A127" i="9"/>
  <c r="D127" i="9"/>
  <c r="B92" i="9"/>
  <c r="E58" i="9"/>
  <c r="A83" i="9"/>
  <c r="D79" i="9"/>
  <c r="D134" i="9"/>
  <c r="A124" i="9"/>
  <c r="E126" i="9"/>
  <c r="D70" i="9"/>
  <c r="B101" i="9"/>
  <c r="D74" i="9"/>
  <c r="A115" i="9"/>
  <c r="C103" i="9"/>
  <c r="A158" i="9"/>
  <c r="D155" i="9"/>
  <c r="B99" i="9"/>
  <c r="A64" i="9"/>
  <c r="A151" i="9"/>
  <c r="E68" i="9"/>
  <c r="C66" i="9"/>
  <c r="A69" i="9"/>
  <c r="C114" i="9"/>
  <c r="C128" i="9"/>
  <c r="E132" i="9"/>
  <c r="A59" i="9"/>
  <c r="A118" i="9"/>
  <c r="A61" i="9"/>
  <c r="D48" i="9"/>
  <c r="D65" i="9"/>
  <c r="B139" i="9"/>
  <c r="D51" i="9"/>
  <c r="D126" i="9"/>
  <c r="A88" i="9"/>
  <c r="D73" i="9"/>
  <c r="E148" i="9"/>
  <c r="B96" i="9"/>
  <c r="A132" i="9"/>
  <c r="D50" i="9"/>
  <c r="E71" i="9"/>
  <c r="E120" i="9"/>
  <c r="C126" i="9"/>
  <c r="B53" i="9"/>
  <c r="C138" i="9"/>
  <c r="A80" i="9"/>
  <c r="E55" i="9"/>
  <c r="E122" i="9"/>
  <c r="E84" i="9"/>
  <c r="C125" i="9"/>
  <c r="C148" i="9"/>
  <c r="A95" i="9"/>
  <c r="B141" i="9"/>
  <c r="B68" i="12"/>
  <c r="A80" i="12"/>
  <c r="A69" i="12"/>
  <c r="E163" i="9"/>
  <c r="C164" i="9"/>
  <c r="A96" i="12"/>
  <c r="A97" i="12"/>
  <c r="B100" i="12"/>
  <c r="B102" i="12"/>
  <c r="B104" i="12"/>
  <c r="A106" i="12"/>
  <c r="A108" i="12"/>
  <c r="A142" i="12"/>
  <c r="A120" i="12"/>
  <c r="B116" i="12"/>
  <c r="B128" i="12"/>
  <c r="B164" i="12"/>
  <c r="B155" i="12"/>
  <c r="B153" i="12"/>
  <c r="A121" i="12"/>
  <c r="A130" i="12"/>
  <c r="A133" i="12"/>
  <c r="A159" i="12"/>
  <c r="A123" i="12"/>
  <c r="A117" i="12"/>
  <c r="B129" i="12"/>
  <c r="A162" i="12"/>
  <c r="B130" i="12"/>
  <c r="A110" i="12"/>
  <c r="B113" i="12"/>
  <c r="B111" i="12"/>
  <c r="B114" i="12"/>
  <c r="D124" i="9"/>
  <c r="A126" i="9"/>
  <c r="C61" i="9"/>
  <c r="C58" i="9"/>
  <c r="E65" i="9"/>
  <c r="D152" i="9"/>
  <c r="E99" i="9"/>
  <c r="A85" i="9"/>
  <c r="A73" i="9"/>
  <c r="A77" i="9"/>
  <c r="A100" i="9"/>
  <c r="D109" i="9"/>
  <c r="C49" i="9"/>
  <c r="A53" i="9"/>
  <c r="C95" i="9"/>
  <c r="B50" i="9"/>
  <c r="B103" i="9"/>
  <c r="D80" i="9"/>
  <c r="C116" i="9"/>
  <c r="E116" i="9"/>
  <c r="D46" i="9"/>
  <c r="C89" i="9"/>
  <c r="C70" i="9"/>
  <c r="B69" i="9"/>
  <c r="A50" i="9"/>
  <c r="B78" i="9"/>
  <c r="E156" i="9"/>
  <c r="E128" i="9"/>
  <c r="C127" i="9"/>
  <c r="D81" i="9"/>
  <c r="A82" i="9"/>
  <c r="E59" i="9"/>
  <c r="B81" i="9"/>
  <c r="E130" i="9"/>
  <c r="A91" i="9"/>
  <c r="C53" i="9"/>
  <c r="D116" i="9"/>
  <c r="A125" i="9"/>
  <c r="E69" i="9"/>
  <c r="B133" i="9"/>
  <c r="E108" i="9"/>
  <c r="C68" i="9"/>
  <c r="B155" i="9"/>
  <c r="E138" i="9"/>
  <c r="E75" i="9"/>
  <c r="D138" i="9"/>
  <c r="C48" i="9"/>
  <c r="E83" i="9"/>
  <c r="B55" i="9"/>
  <c r="A90" i="9"/>
  <c r="A67" i="9"/>
  <c r="B117" i="9"/>
  <c r="E161" i="9"/>
  <c r="B80" i="12"/>
  <c r="A93" i="12"/>
  <c r="B92" i="12"/>
  <c r="B87" i="12"/>
  <c r="B81" i="12"/>
  <c r="B73" i="12"/>
  <c r="B82" i="12"/>
  <c r="A86" i="12"/>
  <c r="A81" i="12"/>
  <c r="A76" i="12"/>
  <c r="A67" i="12"/>
  <c r="A52" i="12"/>
  <c r="A58" i="12"/>
  <c r="B56" i="12"/>
  <c r="A59" i="12"/>
  <c r="B53" i="12"/>
  <c r="A54" i="12"/>
  <c r="A55" i="12"/>
  <c r="B58" i="12"/>
  <c r="A92" i="12"/>
  <c r="B74" i="12"/>
  <c r="B67" i="12"/>
  <c r="B70" i="12"/>
  <c r="B90" i="12"/>
  <c r="A78" i="12"/>
  <c r="A74" i="12"/>
  <c r="A64" i="12"/>
  <c r="A60" i="12"/>
  <c r="B62" i="12"/>
  <c r="A47" i="12"/>
  <c r="B63" i="12"/>
  <c r="A61" i="12"/>
  <c r="A48" i="12"/>
  <c r="A63" i="12"/>
  <c r="A50" i="12"/>
  <c r="B51" i="12"/>
  <c r="A49" i="12"/>
  <c r="A160" i="9"/>
  <c r="A71" i="12"/>
  <c r="A91" i="12"/>
  <c r="A87" i="12"/>
  <c r="B76" i="12"/>
  <c r="B69" i="12"/>
  <c r="B84" i="12"/>
  <c r="B88" i="12"/>
  <c r="B79" i="12"/>
  <c r="B72" i="12"/>
  <c r="A84" i="12"/>
  <c r="B66" i="12"/>
  <c r="B93" i="12"/>
  <c r="B83" i="12"/>
  <c r="A70" i="12"/>
  <c r="A57" i="12"/>
  <c r="B50" i="12"/>
  <c r="B59" i="12"/>
  <c r="B54" i="12"/>
  <c r="B52" i="12"/>
  <c r="A53" i="12"/>
  <c r="B55" i="12"/>
  <c r="B57" i="12"/>
  <c r="B91" i="12"/>
  <c r="B75" i="12"/>
  <c r="A90" i="12"/>
  <c r="A83" i="12"/>
  <c r="B71" i="12"/>
  <c r="A68" i="12"/>
  <c r="A77" i="12"/>
  <c r="A94" i="12"/>
  <c r="A79" i="12"/>
  <c r="A72" i="12"/>
  <c r="B78" i="12"/>
  <c r="B85" i="12"/>
  <c r="A88" i="12"/>
  <c r="B77" i="12"/>
  <c r="A66" i="12"/>
  <c r="A62" i="12"/>
  <c r="A56" i="12"/>
  <c r="B46" i="12"/>
  <c r="B64" i="12"/>
  <c r="B47" i="12"/>
  <c r="B60" i="12"/>
  <c r="A46" i="12"/>
  <c r="B65" i="12"/>
  <c r="B49" i="12"/>
  <c r="A65" i="12"/>
  <c r="B48" i="12"/>
  <c r="A51" i="12"/>
  <c r="B61" i="12"/>
  <c r="A162" i="9"/>
  <c r="C159" i="9"/>
  <c r="D160" i="9"/>
  <c r="D163" i="9"/>
  <c r="C161" i="9"/>
  <c r="D159" i="9"/>
  <c r="E144" i="9"/>
  <c r="D142" i="9"/>
  <c r="A149" i="9"/>
  <c r="C137" i="9"/>
  <c r="A157" i="9"/>
  <c r="D136" i="9"/>
  <c r="B142" i="9"/>
  <c r="B145" i="9"/>
  <c r="A150" i="9"/>
  <c r="B140" i="9"/>
  <c r="C155" i="9"/>
  <c r="E139" i="9"/>
  <c r="D137" i="9"/>
  <c r="E149" i="9"/>
  <c r="D147" i="9"/>
  <c r="A153" i="9"/>
  <c r="B144" i="12"/>
  <c r="B157" i="12"/>
  <c r="B135" i="12"/>
  <c r="A155" i="12"/>
  <c r="B169" i="12"/>
  <c r="B149" i="12"/>
  <c r="B145" i="12"/>
  <c r="A150" i="12"/>
  <c r="A138" i="12"/>
  <c r="B136" i="12"/>
  <c r="A158" i="12"/>
  <c r="A144" i="12"/>
  <c r="B154" i="12"/>
  <c r="B137" i="12"/>
  <c r="A148" i="12"/>
  <c r="D164" i="9"/>
  <c r="B164" i="9"/>
  <c r="B163" i="9"/>
  <c r="D162" i="9"/>
  <c r="C162" i="9"/>
  <c r="D161" i="9"/>
  <c r="C160" i="9"/>
  <c r="E159" i="9"/>
  <c r="C163" i="9"/>
  <c r="B162" i="9"/>
  <c r="B160" i="9"/>
  <c r="A159" i="9"/>
  <c r="E143" i="9"/>
  <c r="A143" i="9"/>
  <c r="B148" i="9"/>
  <c r="B152" i="9"/>
  <c r="E145" i="9"/>
  <c r="C139" i="9"/>
  <c r="B146" i="9"/>
  <c r="B153" i="9"/>
  <c r="D158" i="9"/>
  <c r="C141" i="9"/>
  <c r="A154" i="9"/>
  <c r="A144" i="9"/>
  <c r="D151" i="9"/>
  <c r="D150" i="9"/>
  <c r="C149" i="9"/>
  <c r="C135" i="9"/>
  <c r="E137" i="9"/>
  <c r="E154" i="9"/>
  <c r="A147" i="9"/>
  <c r="B150" i="9"/>
  <c r="A136" i="12"/>
  <c r="B141" i="12"/>
  <c r="B150" i="12"/>
  <c r="A154" i="12"/>
  <c r="A151" i="12"/>
  <c r="B167" i="12"/>
  <c r="A139" i="12"/>
  <c r="B143" i="12"/>
  <c r="A153" i="12"/>
  <c r="B138" i="12"/>
  <c r="A152" i="12"/>
  <c r="A147" i="12"/>
  <c r="B151" i="12"/>
  <c r="A149" i="12"/>
  <c r="B147" i="12"/>
  <c r="B139" i="12"/>
  <c r="A137" i="12"/>
  <c r="E164" i="9"/>
  <c r="A163" i="9"/>
  <c r="E162" i="9"/>
  <c r="A161" i="9"/>
  <c r="B161" i="9"/>
  <c r="E160" i="9"/>
  <c r="B159" i="9"/>
  <c r="C165" i="9"/>
  <c r="E165" i="9"/>
  <c r="A165" i="9"/>
  <c r="B165" i="9"/>
  <c r="D165" i="9"/>
  <c r="G167" i="9"/>
  <c r="F166" i="9"/>
  <c r="A173" i="12"/>
  <c r="A171" i="12"/>
  <c r="A160" i="12"/>
  <c r="A163" i="12"/>
  <c r="B160" i="12"/>
  <c r="B165" i="12"/>
  <c r="A170" i="12"/>
  <c r="A165" i="12"/>
  <c r="B162" i="12"/>
  <c r="B168" i="12"/>
  <c r="A164" i="12"/>
  <c r="B170" i="12"/>
  <c r="A167" i="12"/>
  <c r="B172" i="12"/>
  <c r="B173" i="12"/>
  <c r="B171" i="12"/>
  <c r="B163" i="12"/>
  <c r="B166" i="12"/>
  <c r="A166" i="12"/>
  <c r="A103" i="9"/>
  <c r="C32" i="9"/>
  <c r="A62" i="9"/>
  <c r="D144" i="9"/>
  <c r="C90" i="9"/>
  <c r="E49" i="9"/>
  <c r="D34" i="9"/>
  <c r="D23" i="9"/>
  <c r="C77" i="9"/>
  <c r="E26" i="9"/>
  <c r="A114" i="9"/>
  <c r="B120" i="9"/>
  <c r="B94" i="9"/>
  <c r="C81" i="9"/>
  <c r="B85" i="9"/>
  <c r="B154" i="9"/>
  <c r="E50" i="9"/>
  <c r="B91" i="9"/>
  <c r="C122" i="9"/>
  <c r="D131" i="9"/>
  <c r="E57" i="9"/>
  <c r="D125" i="9"/>
  <c r="D106" i="9"/>
  <c r="A25" i="9"/>
  <c r="C133" i="9"/>
  <c r="D59" i="9"/>
  <c r="C84" i="9"/>
  <c r="D19" i="9"/>
  <c r="E136" i="9"/>
  <c r="B18" i="9"/>
  <c r="B12" i="9"/>
  <c r="B15" i="9"/>
  <c r="B46" i="9"/>
  <c r="C54" i="9"/>
  <c r="E70" i="9"/>
  <c r="E27" i="9"/>
  <c r="A104" i="9"/>
  <c r="A84" i="9"/>
  <c r="C51" i="9"/>
  <c r="E106" i="9"/>
  <c r="C22" i="9"/>
  <c r="A39" i="9"/>
  <c r="E86" i="9"/>
  <c r="E63" i="9"/>
  <c r="C130" i="9"/>
  <c r="A137" i="9"/>
  <c r="E89" i="9"/>
  <c r="E124" i="9"/>
  <c r="B108" i="9"/>
  <c r="B106" i="9"/>
  <c r="D101" i="9"/>
  <c r="C115" i="9"/>
  <c r="A146" i="9"/>
  <c r="B138" i="9"/>
  <c r="D42" i="9"/>
  <c r="D10" i="9"/>
  <c r="C113" i="9"/>
  <c r="B11" i="9"/>
  <c r="A15" i="9"/>
  <c r="A128" i="9"/>
  <c r="D107" i="9"/>
  <c r="E157" i="9"/>
  <c r="E32" i="9"/>
  <c r="A47" i="9"/>
  <c r="B122" i="9"/>
  <c r="D93" i="9"/>
  <c r="A122" i="9"/>
  <c r="D16" i="9"/>
  <c r="C147" i="9"/>
  <c r="C106" i="9"/>
  <c r="A34" i="9"/>
  <c r="B127" i="9"/>
  <c r="C55" i="9"/>
  <c r="E35" i="9"/>
  <c r="E77" i="9"/>
  <c r="E15" i="9"/>
  <c r="E16" i="9"/>
  <c r="A20" i="9"/>
  <c r="D55" i="9"/>
  <c r="C15" i="9"/>
  <c r="C26" i="9"/>
  <c r="B42" i="9"/>
  <c r="A33" i="9"/>
  <c r="D53" i="9"/>
  <c r="D72" i="9"/>
  <c r="B70" i="9"/>
  <c r="D157" i="9"/>
  <c r="B64" i="9"/>
  <c r="B67" i="9"/>
  <c r="E47" i="9"/>
  <c r="D145" i="9"/>
  <c r="C52" i="9"/>
  <c r="D22" i="9"/>
  <c r="A79" i="9"/>
  <c r="A75" i="9"/>
  <c r="E80" i="9"/>
  <c r="C142" i="9"/>
  <c r="D97" i="9"/>
  <c r="A142" i="9"/>
  <c r="B66" i="9"/>
  <c r="C21" i="9"/>
  <c r="E43" i="9"/>
  <c r="A16" i="9"/>
  <c r="A119" i="9"/>
  <c r="D156" i="9"/>
  <c r="B135" i="9"/>
  <c r="E102" i="9"/>
  <c r="B112" i="9"/>
  <c r="D69" i="9"/>
  <c r="B114" i="9"/>
  <c r="A89" i="9"/>
  <c r="E100" i="9"/>
  <c r="C120" i="9"/>
  <c r="D52" i="9"/>
  <c r="A107" i="9"/>
  <c r="A23" i="9"/>
  <c r="E118" i="9"/>
  <c r="D82" i="9"/>
  <c r="E94" i="9"/>
  <c r="C39" i="9"/>
  <c r="E54" i="9"/>
  <c r="C154" i="9"/>
  <c r="E76" i="9"/>
  <c r="A63" i="9"/>
  <c r="D143" i="9"/>
  <c r="B56" i="9"/>
  <c r="D18" i="9"/>
  <c r="A130" i="9"/>
  <c r="D139" i="9"/>
  <c r="B49" i="9"/>
  <c r="C30" i="9"/>
  <c r="E31" i="9"/>
  <c r="C136" i="9"/>
  <c r="C146" i="9"/>
  <c r="A145" i="9"/>
  <c r="A131" i="9"/>
  <c r="B21" i="9"/>
  <c r="E53" i="9"/>
  <c r="E133" i="9"/>
  <c r="D11" i="9"/>
  <c r="D8" i="9"/>
  <c r="C12" i="9"/>
  <c r="A106" i="9"/>
  <c r="A133" i="9"/>
  <c r="D108" i="9"/>
  <c r="B16" i="9"/>
  <c r="A134" i="9"/>
  <c r="B132" i="9"/>
  <c r="C82" i="9"/>
  <c r="C153" i="9"/>
  <c r="B156" i="9"/>
  <c r="A135" i="9"/>
  <c r="D89" i="9"/>
  <c r="B158" i="9"/>
  <c r="C124" i="9"/>
  <c r="E146" i="9"/>
  <c r="D100" i="9"/>
  <c r="D118" i="9"/>
  <c r="B89" i="9"/>
  <c r="E67" i="9"/>
  <c r="A48" i="9"/>
  <c r="E134" i="9"/>
  <c r="E141" i="9"/>
  <c r="B119" i="9"/>
  <c r="B113" i="9"/>
  <c r="E28" i="9"/>
  <c r="A112" i="9"/>
  <c r="E21" i="9"/>
  <c r="E51" i="9"/>
  <c r="B33" i="9"/>
  <c r="B105" i="9"/>
  <c r="D68" i="9"/>
  <c r="E6" i="9"/>
  <c r="B63" i="9"/>
  <c r="A49" i="9"/>
  <c r="C60" i="9"/>
  <c r="C91" i="9"/>
  <c r="C7" i="9"/>
  <c r="A12" i="9"/>
  <c r="B157" i="9"/>
  <c r="E153" i="9"/>
  <c r="C97" i="9"/>
  <c r="B71" i="9"/>
  <c r="C144" i="9"/>
  <c r="C50" i="9"/>
  <c r="A10" i="9"/>
  <c r="C123" i="9"/>
  <c r="C107" i="9"/>
  <c r="E48" i="9"/>
  <c r="C74" i="9"/>
  <c r="E97" i="9"/>
  <c r="A37" i="9"/>
  <c r="D115" i="9"/>
  <c r="E36" i="9"/>
  <c r="E125" i="9"/>
  <c r="A123" i="9"/>
  <c r="E105" i="9"/>
  <c r="E22" i="9"/>
  <c r="A136" i="9"/>
  <c r="A51" i="9"/>
  <c r="E39" i="9"/>
  <c r="C140" i="9"/>
  <c r="E151" i="9"/>
  <c r="E115" i="9"/>
  <c r="E135" i="9"/>
  <c r="A138" i="9"/>
  <c r="D121" i="9"/>
  <c r="D141" i="9"/>
  <c r="E140" i="9"/>
  <c r="A6" i="9"/>
  <c r="A101" i="9"/>
  <c r="E52" i="9"/>
  <c r="D27" i="9"/>
  <c r="A94" i="9"/>
  <c r="A28" i="9"/>
  <c r="B131" i="9"/>
  <c r="B104" i="9"/>
  <c r="A92" i="9"/>
  <c r="E121" i="9"/>
  <c r="C56" i="9"/>
  <c r="D67" i="9"/>
  <c r="D12" i="9"/>
  <c r="C83" i="9"/>
  <c r="A11" i="9"/>
  <c r="A54" i="9"/>
  <c r="E147" i="9"/>
  <c r="C19" i="9"/>
  <c r="D99" i="9"/>
  <c r="D64" i="9"/>
  <c r="C79" i="9"/>
  <c r="D75" i="9"/>
  <c r="E152" i="9"/>
  <c r="D33" i="9"/>
  <c r="C145" i="9"/>
  <c r="B110" i="9"/>
  <c r="A99" i="9"/>
  <c r="B23" i="9"/>
  <c r="B72" i="9"/>
  <c r="C34" i="9"/>
  <c r="A38" i="9"/>
  <c r="A109" i="9"/>
  <c r="C46" i="9"/>
  <c r="B107" i="9"/>
  <c r="E42" i="9"/>
  <c r="E107" i="9"/>
  <c r="A41" i="9"/>
  <c r="D32" i="9"/>
  <c r="C108" i="9"/>
  <c r="D102" i="9"/>
  <c r="B60" i="9"/>
  <c r="D57" i="9"/>
  <c r="C117" i="9"/>
  <c r="C118" i="9"/>
  <c r="D132" i="9"/>
  <c r="B128" i="9"/>
  <c r="C13" i="9"/>
  <c r="E34" i="9"/>
  <c r="E110" i="9"/>
  <c r="D86" i="9"/>
  <c r="E90" i="9"/>
  <c r="E5" i="9"/>
  <c r="A141" i="9"/>
  <c r="A19" i="9"/>
  <c r="C24" i="9"/>
  <c r="D85" i="9"/>
  <c r="D25" i="9"/>
  <c r="A7" i="9"/>
  <c r="D146" i="9"/>
  <c r="C37" i="9"/>
  <c r="B93" i="9"/>
  <c r="B102" i="9"/>
  <c r="B130" i="9"/>
  <c r="C104" i="9"/>
  <c r="A30" i="9"/>
  <c r="A156" i="9"/>
  <c r="A155" i="9"/>
  <c r="B30" i="9"/>
  <c r="E14" i="9"/>
  <c r="A27" i="9"/>
  <c r="E81" i="9"/>
  <c r="C73" i="9"/>
  <c r="E64" i="9"/>
  <c r="B57" i="9"/>
  <c r="C105" i="9"/>
  <c r="D96" i="9"/>
  <c r="B149" i="9"/>
  <c r="A57" i="9"/>
  <c r="D38" i="9"/>
  <c r="C47" i="9"/>
  <c r="A14" i="9"/>
  <c r="B174" i="12"/>
  <c r="A174" i="12"/>
  <c r="G176" i="12"/>
  <c r="F175" i="12"/>
  <c r="B166" i="9" l="1"/>
  <c r="E166" i="9"/>
  <c r="A166" i="9"/>
  <c r="C166" i="9"/>
  <c r="D166" i="9"/>
  <c r="F167" i="9"/>
  <c r="G168" i="9"/>
  <c r="F176" i="12"/>
  <c r="G177" i="12"/>
  <c r="B175" i="12"/>
  <c r="A175" i="12"/>
  <c r="B167" i="9" l="1"/>
  <c r="E167" i="9"/>
  <c r="C167" i="9"/>
  <c r="A167" i="9"/>
  <c r="D167" i="9"/>
  <c r="F168" i="9"/>
  <c r="G169" i="9"/>
  <c r="F177" i="12"/>
  <c r="G178" i="12"/>
  <c r="A176" i="12"/>
  <c r="B176" i="12"/>
  <c r="F169" i="9" l="1"/>
  <c r="G170" i="9"/>
  <c r="E168" i="9"/>
  <c r="C168" i="9"/>
  <c r="D168" i="9"/>
  <c r="B168" i="9"/>
  <c r="A168" i="9"/>
  <c r="G179" i="12"/>
  <c r="F178" i="12"/>
  <c r="B177" i="12"/>
  <c r="A177" i="12"/>
  <c r="F170" i="9" l="1"/>
  <c r="G171" i="9"/>
  <c r="B169" i="9"/>
  <c r="D169" i="9"/>
  <c r="A169" i="9"/>
  <c r="C169" i="9"/>
  <c r="E169" i="9"/>
  <c r="B178" i="12"/>
  <c r="A178" i="12"/>
  <c r="G180" i="12"/>
  <c r="F179" i="12"/>
  <c r="F171" i="9" l="1"/>
  <c r="G172" i="9"/>
  <c r="E170" i="9"/>
  <c r="D170" i="9"/>
  <c r="B170" i="9"/>
  <c r="A170" i="9"/>
  <c r="C170" i="9"/>
  <c r="F180" i="12"/>
  <c r="G181" i="12"/>
  <c r="B179" i="12"/>
  <c r="A179" i="12"/>
  <c r="F172" i="9" l="1"/>
  <c r="G173" i="9"/>
  <c r="A171" i="9"/>
  <c r="E171" i="9"/>
  <c r="C171" i="9"/>
  <c r="B171" i="9"/>
  <c r="D171" i="9"/>
  <c r="F181" i="12"/>
  <c r="G182" i="12"/>
  <c r="A180" i="12"/>
  <c r="B180" i="12"/>
  <c r="F173" i="9" l="1"/>
  <c r="G174" i="9"/>
  <c r="E172" i="9"/>
  <c r="B172" i="9"/>
  <c r="D172" i="9"/>
  <c r="C172" i="9"/>
  <c r="A172" i="9"/>
  <c r="G183" i="12"/>
  <c r="F182" i="12"/>
  <c r="B181" i="12"/>
  <c r="A181" i="12"/>
  <c r="F174" i="9" l="1"/>
  <c r="G175" i="9"/>
  <c r="B173" i="9"/>
  <c r="C173" i="9"/>
  <c r="A173" i="9"/>
  <c r="D173" i="9"/>
  <c r="E173" i="9"/>
  <c r="B182" i="12"/>
  <c r="A182" i="12"/>
  <c r="G184" i="12"/>
  <c r="F183" i="12"/>
  <c r="G176" i="9" l="1"/>
  <c r="F175" i="9"/>
  <c r="A174" i="9"/>
  <c r="D174" i="9"/>
  <c r="B174" i="9"/>
  <c r="E174" i="9"/>
  <c r="C174" i="9"/>
  <c r="F184" i="12"/>
  <c r="G185" i="12"/>
  <c r="B183" i="12"/>
  <c r="A183" i="12"/>
  <c r="C175" i="9" l="1"/>
  <c r="A175" i="9"/>
  <c r="D175" i="9"/>
  <c r="B175" i="9"/>
  <c r="E175" i="9"/>
  <c r="G177" i="9"/>
  <c r="F176" i="9"/>
  <c r="F185" i="12"/>
  <c r="G186" i="12"/>
  <c r="A184" i="12"/>
  <c r="B184" i="12"/>
  <c r="G178" i="9" l="1"/>
  <c r="F177" i="9"/>
  <c r="C176" i="9"/>
  <c r="E176" i="9"/>
  <c r="D176" i="9"/>
  <c r="B176" i="9"/>
  <c r="A176" i="9"/>
  <c r="G187" i="12"/>
  <c r="F186" i="12"/>
  <c r="B185" i="12"/>
  <c r="A185" i="12"/>
  <c r="A177" i="9" l="1"/>
  <c r="D177" i="9"/>
  <c r="E177" i="9"/>
  <c r="B177" i="9"/>
  <c r="C177" i="9"/>
  <c r="F178" i="9"/>
  <c r="G179" i="9"/>
  <c r="B186" i="12"/>
  <c r="A186" i="12"/>
  <c r="G188" i="12"/>
  <c r="F187" i="12"/>
  <c r="B178" i="9" l="1"/>
  <c r="C178" i="9"/>
  <c r="E178" i="9"/>
  <c r="D178" i="9"/>
  <c r="A178" i="9"/>
  <c r="G180" i="9"/>
  <c r="F179" i="9"/>
  <c r="F188" i="12"/>
  <c r="G189" i="12"/>
  <c r="B187" i="12"/>
  <c r="A187" i="12"/>
  <c r="F180" i="9" l="1"/>
  <c r="G181" i="9"/>
  <c r="E179" i="9"/>
  <c r="B179" i="9"/>
  <c r="C179" i="9"/>
  <c r="A179" i="9"/>
  <c r="D179" i="9"/>
  <c r="F189" i="12"/>
  <c r="G190" i="12"/>
  <c r="A188" i="12"/>
  <c r="B188" i="12"/>
  <c r="F181" i="9" l="1"/>
  <c r="G182" i="9"/>
  <c r="A180" i="9"/>
  <c r="C180" i="9"/>
  <c r="D180" i="9"/>
  <c r="E180" i="9"/>
  <c r="B180" i="9"/>
  <c r="G191" i="12"/>
  <c r="F190" i="12"/>
  <c r="B189" i="12"/>
  <c r="A189" i="12"/>
  <c r="F182" i="9" l="1"/>
  <c r="G183" i="9"/>
  <c r="B181" i="9"/>
  <c r="D181" i="9"/>
  <c r="A181" i="9"/>
  <c r="C181" i="9"/>
  <c r="E181" i="9"/>
  <c r="B190" i="12"/>
  <c r="A190" i="12"/>
  <c r="G192" i="12"/>
  <c r="F191" i="12"/>
  <c r="G184" i="9" l="1"/>
  <c r="F183" i="9"/>
  <c r="E182" i="9"/>
  <c r="C182" i="9"/>
  <c r="B182" i="9"/>
  <c r="A182" i="9"/>
  <c r="D182" i="9"/>
  <c r="F192" i="12"/>
  <c r="G193" i="12"/>
  <c r="A191" i="12"/>
  <c r="B191" i="12"/>
  <c r="C183" i="9" l="1"/>
  <c r="E183" i="9"/>
  <c r="B183" i="9"/>
  <c r="D183" i="9"/>
  <c r="A183" i="9"/>
  <c r="F184" i="9"/>
  <c r="G185" i="9"/>
  <c r="G194" i="12"/>
  <c r="F193" i="12"/>
  <c r="A192" i="12"/>
  <c r="B192" i="12"/>
  <c r="F185" i="9" l="1"/>
  <c r="G186" i="9"/>
  <c r="D184" i="9"/>
  <c r="C184" i="9"/>
  <c r="A184" i="9"/>
  <c r="E184" i="9"/>
  <c r="B184" i="9"/>
  <c r="B193" i="12"/>
  <c r="A193" i="12"/>
  <c r="G195" i="12"/>
  <c r="F194" i="12"/>
  <c r="F186" i="9" l="1"/>
  <c r="G187" i="9"/>
  <c r="A185" i="9"/>
  <c r="B185" i="9"/>
  <c r="E185" i="9"/>
  <c r="D185" i="9"/>
  <c r="C185" i="9"/>
  <c r="F195" i="12"/>
  <c r="G196" i="12"/>
  <c r="B194" i="12"/>
  <c r="A194" i="12"/>
  <c r="F187" i="9" l="1"/>
  <c r="G188" i="9"/>
  <c r="B186" i="9"/>
  <c r="E186" i="9"/>
  <c r="C186" i="9"/>
  <c r="A186" i="9"/>
  <c r="D186" i="9"/>
  <c r="F196" i="12"/>
  <c r="G197" i="12"/>
  <c r="A195" i="12"/>
  <c r="B195" i="12"/>
  <c r="F188" i="9" l="1"/>
  <c r="G189" i="9"/>
  <c r="C187" i="9"/>
  <c r="D187" i="9"/>
  <c r="A187" i="9"/>
  <c r="B187" i="9"/>
  <c r="E187" i="9"/>
  <c r="G198" i="12"/>
  <c r="F197" i="12"/>
  <c r="B196" i="12"/>
  <c r="A196" i="12"/>
  <c r="G190" i="9" l="1"/>
  <c r="F189" i="9"/>
  <c r="D188" i="9"/>
  <c r="B188" i="9"/>
  <c r="E188" i="9"/>
  <c r="A188" i="9"/>
  <c r="C188" i="9"/>
  <c r="B197" i="12"/>
  <c r="A197" i="12"/>
  <c r="F198" i="12"/>
  <c r="G199" i="12"/>
  <c r="D189" i="9" l="1"/>
  <c r="E189" i="9"/>
  <c r="B189" i="9"/>
  <c r="C189" i="9"/>
  <c r="A189" i="9"/>
  <c r="F190" i="9"/>
  <c r="G191" i="9"/>
  <c r="B198" i="12"/>
  <c r="A198" i="12"/>
  <c r="G200" i="12"/>
  <c r="F199" i="12"/>
  <c r="B190" i="9" l="1"/>
  <c r="D190" i="9"/>
  <c r="C190" i="9"/>
  <c r="A190" i="9"/>
  <c r="E190" i="9"/>
  <c r="F191" i="9"/>
  <c r="G192" i="9"/>
  <c r="F200" i="12"/>
  <c r="G201" i="12"/>
  <c r="A199" i="12"/>
  <c r="B199" i="12"/>
  <c r="F192" i="9" l="1"/>
  <c r="G193" i="9"/>
  <c r="C191" i="9"/>
  <c r="A191" i="9"/>
  <c r="E191" i="9"/>
  <c r="B191" i="9"/>
  <c r="D191" i="9"/>
  <c r="G202" i="12"/>
  <c r="F201" i="12"/>
  <c r="B200" i="12"/>
  <c r="A200" i="12"/>
  <c r="G194" i="9" l="1"/>
  <c r="F193" i="9"/>
  <c r="E192" i="9"/>
  <c r="D192" i="9"/>
  <c r="C192" i="9"/>
  <c r="A192" i="9"/>
  <c r="B192" i="9"/>
  <c r="B201" i="12"/>
  <c r="A201" i="12"/>
  <c r="G203" i="12"/>
  <c r="F202" i="12"/>
  <c r="B193" i="9" l="1"/>
  <c r="A193" i="9"/>
  <c r="D193" i="9"/>
  <c r="E193" i="9"/>
  <c r="C193" i="9"/>
  <c r="F194" i="9"/>
  <c r="G195" i="9"/>
  <c r="F203" i="12"/>
  <c r="G204" i="12"/>
  <c r="A202" i="12"/>
  <c r="B202" i="12"/>
  <c r="C194" i="9" l="1"/>
  <c r="D194" i="9"/>
  <c r="A194" i="9"/>
  <c r="B194" i="9"/>
  <c r="E194" i="9"/>
  <c r="G196" i="9"/>
  <c r="F195" i="9"/>
  <c r="G205" i="12"/>
  <c r="F204" i="12"/>
  <c r="A203" i="12"/>
  <c r="B203" i="12"/>
  <c r="C195" i="9" l="1"/>
  <c r="A195" i="9"/>
  <c r="B195" i="9"/>
  <c r="D195" i="9"/>
  <c r="E195" i="9"/>
  <c r="F196" i="9"/>
  <c r="G197" i="9"/>
  <c r="B204" i="12"/>
  <c r="A204" i="12"/>
  <c r="F205" i="12"/>
  <c r="G206" i="12"/>
  <c r="G198" i="9" l="1"/>
  <c r="F197" i="9"/>
  <c r="D196" i="9"/>
  <c r="C196" i="9"/>
  <c r="E196" i="9"/>
  <c r="A196" i="9"/>
  <c r="B196" i="9"/>
  <c r="B205" i="12"/>
  <c r="A205" i="12"/>
  <c r="G207" i="12"/>
  <c r="F206" i="12"/>
  <c r="E197" i="9" l="1"/>
  <c r="C197" i="9"/>
  <c r="B197" i="9"/>
  <c r="A197" i="9"/>
  <c r="D197" i="9"/>
  <c r="F198" i="9"/>
  <c r="G199" i="9"/>
  <c r="F207" i="12"/>
  <c r="G208" i="12"/>
  <c r="A206" i="12"/>
  <c r="B206" i="12"/>
  <c r="A198" i="9" l="1"/>
  <c r="C198" i="9"/>
  <c r="E198" i="9"/>
  <c r="D198" i="9"/>
  <c r="B198" i="9"/>
  <c r="G200" i="9"/>
  <c r="F199" i="9"/>
  <c r="F208" i="12"/>
  <c r="G209" i="12"/>
  <c r="A207" i="12"/>
  <c r="B207" i="12"/>
  <c r="A199" i="9" l="1"/>
  <c r="C199" i="9"/>
  <c r="B199" i="9"/>
  <c r="E199" i="9"/>
  <c r="D199" i="9"/>
  <c r="G201" i="9"/>
  <c r="F200" i="9"/>
  <c r="G210" i="12"/>
  <c r="F209" i="12"/>
  <c r="B208" i="12"/>
  <c r="A208" i="12"/>
  <c r="E200" i="9" l="1"/>
  <c r="B200" i="9"/>
  <c r="D200" i="9"/>
  <c r="C200" i="9"/>
  <c r="A200" i="9"/>
  <c r="F201" i="9"/>
  <c r="G202" i="9"/>
  <c r="B209" i="12"/>
  <c r="A209" i="12"/>
  <c r="G211" i="12"/>
  <c r="F210" i="12"/>
  <c r="A201" i="9" l="1"/>
  <c r="D201" i="9"/>
  <c r="E201" i="9"/>
  <c r="B201" i="9"/>
  <c r="C201" i="9"/>
  <c r="F202" i="9"/>
  <c r="G203" i="9"/>
  <c r="F211" i="12"/>
  <c r="G212" i="12"/>
  <c r="F212" i="12" s="1"/>
  <c r="A210" i="12"/>
  <c r="B210" i="12"/>
  <c r="F203" i="9" l="1"/>
  <c r="G204" i="9"/>
  <c r="A202" i="9"/>
  <c r="B202" i="9"/>
  <c r="C202" i="9"/>
  <c r="D202" i="9"/>
  <c r="E202" i="9"/>
  <c r="B212" i="12"/>
  <c r="A212" i="12"/>
  <c r="A211" i="12"/>
  <c r="B211" i="12"/>
  <c r="F204" i="9" l="1"/>
  <c r="G205" i="9"/>
  <c r="C203" i="9"/>
  <c r="B203" i="9"/>
  <c r="A203" i="9"/>
  <c r="D203" i="9"/>
  <c r="E203" i="9"/>
  <c r="F205" i="9" l="1"/>
  <c r="G206" i="9"/>
  <c r="A204" i="9"/>
  <c r="C204" i="9"/>
  <c r="B204" i="9"/>
  <c r="D204" i="9"/>
  <c r="E204" i="9"/>
  <c r="F206" i="9" l="1"/>
  <c r="G207" i="9"/>
  <c r="A205" i="9"/>
  <c r="B205" i="9"/>
  <c r="C205" i="9"/>
  <c r="E205" i="9"/>
  <c r="D205" i="9"/>
  <c r="F207" i="9" l="1"/>
  <c r="G208" i="9"/>
  <c r="E206" i="9"/>
  <c r="C206" i="9"/>
  <c r="D206" i="9"/>
  <c r="A206" i="9"/>
  <c r="B206" i="9"/>
  <c r="F208" i="9" l="1"/>
  <c r="G209" i="9"/>
  <c r="C207" i="9"/>
  <c r="D207" i="9"/>
  <c r="E207" i="9"/>
  <c r="A207" i="9"/>
  <c r="B207" i="9"/>
  <c r="F209" i="9" l="1"/>
  <c r="G210" i="9"/>
  <c r="D208" i="9"/>
  <c r="E208" i="9"/>
  <c r="B208" i="9"/>
  <c r="C208" i="9"/>
  <c r="A208" i="9"/>
  <c r="F210" i="9" l="1"/>
  <c r="G211" i="9"/>
  <c r="B209" i="9"/>
  <c r="C209" i="9"/>
  <c r="D209" i="9"/>
  <c r="A209" i="9"/>
  <c r="E209" i="9"/>
  <c r="F211" i="9" l="1"/>
  <c r="G212" i="9"/>
  <c r="F212" i="9" s="1"/>
  <c r="A210" i="9"/>
  <c r="D210" i="9"/>
  <c r="E210" i="9"/>
  <c r="B210" i="9"/>
  <c r="C210" i="9"/>
  <c r="A212" i="9" l="1"/>
  <c r="D212" i="9"/>
  <c r="B212" i="9"/>
  <c r="C212" i="9"/>
  <c r="E212" i="9"/>
  <c r="B211" i="9"/>
  <c r="E211" i="9"/>
  <c r="D211" i="9"/>
  <c r="C211" i="9"/>
  <c r="A211" i="9"/>
</calcChain>
</file>

<file path=xl/sharedStrings.xml><?xml version="1.0" encoding="utf-8"?>
<sst xmlns="http://schemas.openxmlformats.org/spreadsheetml/2006/main" count="1151" uniqueCount="817">
  <si>
    <t>Local Authority:</t>
  </si>
  <si>
    <t>Supply Reference:</t>
  </si>
  <si>
    <t>Regulation 8 - Private Distribution Systems</t>
  </si>
  <si>
    <t>Description of Supply</t>
  </si>
  <si>
    <t>Filtration (sand/GAC)</t>
  </si>
  <si>
    <t>Membrane filtration</t>
  </si>
  <si>
    <t>Desalination or reverse osmosis</t>
  </si>
  <si>
    <t>UV disinfection</t>
  </si>
  <si>
    <t>Chlorine disinfection</t>
  </si>
  <si>
    <t>Untreated</t>
  </si>
  <si>
    <t>Unknown</t>
  </si>
  <si>
    <t>Other (details)</t>
  </si>
  <si>
    <t>Details of source</t>
  </si>
  <si>
    <t>Location</t>
  </si>
  <si>
    <t>Grid reference</t>
  </si>
  <si>
    <t xml:space="preserve">Name of person / organisation </t>
  </si>
  <si>
    <t>Email</t>
  </si>
  <si>
    <t>Details of departures authorised</t>
  </si>
  <si>
    <t xml:space="preserve">Details of previous/existing enforcement notices served </t>
  </si>
  <si>
    <t>Result of previous risk assessment (if applicable)</t>
  </si>
  <si>
    <t xml:space="preserve">Details of action taken (or to be taken) by relevant persons in respect of investigation </t>
  </si>
  <si>
    <t xml:space="preserve">Any additional relevant details or other information relating to the supply: </t>
  </si>
  <si>
    <t xml:space="preserve"> Risk No.</t>
  </si>
  <si>
    <t>Hazard Description</t>
  </si>
  <si>
    <t>Likelihood</t>
  </si>
  <si>
    <t>Severity</t>
  </si>
  <si>
    <t>Risk</t>
  </si>
  <si>
    <t>Comments</t>
  </si>
  <si>
    <t>A1</t>
  </si>
  <si>
    <t>Is there a site plan and/or schematic showing location of source, chambers, tanks, distribution network including valves, pipes, consumer premises etc.?</t>
  </si>
  <si>
    <t>A2</t>
  </si>
  <si>
    <t>Are there any procedures and/or written records for the supply (i.e. for checks, monitoring or maintenance, etc.)?</t>
  </si>
  <si>
    <t>A3</t>
  </si>
  <si>
    <t>Are there any manufacturers' instructions for the equipment on the supply?</t>
  </si>
  <si>
    <t>A4</t>
  </si>
  <si>
    <t xml:space="preserve">Is there an emergency plan for the provision of an alternative water supply? </t>
  </si>
  <si>
    <t>A5</t>
  </si>
  <si>
    <t xml:space="preserve">Has the owner or operators had appropriate training for the supply? </t>
  </si>
  <si>
    <t>A6</t>
  </si>
  <si>
    <t>Does the sampling history identify the presence of any hazards?</t>
  </si>
  <si>
    <t>No</t>
  </si>
  <si>
    <t>Yes</t>
  </si>
  <si>
    <t>Is there a stock-proof fence around any inspection chambers?</t>
  </si>
  <si>
    <t>V1</t>
  </si>
  <si>
    <t>After treatment is the water fully compliant with quality standards?</t>
  </si>
  <si>
    <t>V3</t>
  </si>
  <si>
    <t>Is there evidence of disinfection by-products in the network (e.g. taste problems due to THM's)?</t>
  </si>
  <si>
    <t>V4</t>
  </si>
  <si>
    <t>V5</t>
  </si>
  <si>
    <t>Is there a suitable written procedure for mains repair and maintenance?</t>
  </si>
  <si>
    <t>V6</t>
  </si>
  <si>
    <t>Is there history of any fractures or faults in the distribution system which could allow ingress of contamination?</t>
  </si>
  <si>
    <t>V9</t>
  </si>
  <si>
    <t>Do any third parties have access to hydrants or other points in the distribution system?</t>
  </si>
  <si>
    <t>V10</t>
  </si>
  <si>
    <t>Is there potential contamination of plastic pipes through designated contaminated land, oil from generators/household fuel tanks/fuel stores or solvent spillage?</t>
  </si>
  <si>
    <t>V11</t>
  </si>
  <si>
    <t xml:space="preserve">Are there any pipes exposed and at risk of damage by any means e.g. vermin, vehicle, UV/sunlight damage, overheating or freezing? </t>
  </si>
  <si>
    <t>V12</t>
  </si>
  <si>
    <t>If there are valves in the network which are normally closed, are there measures in place to control when and how they are operated?</t>
  </si>
  <si>
    <t>V13</t>
  </si>
  <si>
    <t>Are there sections of pipework containing stagnant water?</t>
  </si>
  <si>
    <t>V16</t>
  </si>
  <si>
    <t>Are lead pipes present in the supply?</t>
  </si>
  <si>
    <t>V17</t>
  </si>
  <si>
    <t>Do all junctions in the supply network, particularly animal watering systems and standpipes, have backflow protection?</t>
  </si>
  <si>
    <t>V18</t>
  </si>
  <si>
    <t>Are there any known or potential cross-connections (between different sources, greywater systems, sewage pipes or other waste pipes)?</t>
  </si>
  <si>
    <t>V19</t>
  </si>
  <si>
    <t>V20</t>
  </si>
  <si>
    <t>W1</t>
  </si>
  <si>
    <t>Are all treated water reservoirs covered appropriately e.g. No risk of ingress and/or constructed of suitable material?</t>
  </si>
  <si>
    <t>W2</t>
  </si>
  <si>
    <t>Are all treated water reservoirs of sufficient structural integrity to prevent ingress of contamination, including covers?</t>
  </si>
  <si>
    <t>W3</t>
  </si>
  <si>
    <t>Is the integrity of the reservoir suitably robust against damage by weather or animals?</t>
  </si>
  <si>
    <t>W4</t>
  </si>
  <si>
    <t>Are there any waste water pipes, or waste water storage tanks adjacent to the tanks/reservoirs?</t>
  </si>
  <si>
    <t>W5</t>
  </si>
  <si>
    <t>Are there any unprotected or inadequately protected access covers and/or vents?</t>
  </si>
  <si>
    <t>W6</t>
  </si>
  <si>
    <t>Are any treated water reservoirs adequately protected against solar heat gain, vandalism (deliberate contamination of treated water and unauthorised access)?</t>
  </si>
  <si>
    <t>W7</t>
  </si>
  <si>
    <t>W8</t>
  </si>
  <si>
    <t>Are the reservoirs regularly maintained and cleaned with appropriate records?</t>
  </si>
  <si>
    <t>W9</t>
  </si>
  <si>
    <t>Is there a regular turn over of water, such that the capacity of the storage vessel matches demand?</t>
  </si>
  <si>
    <t>W10</t>
  </si>
  <si>
    <t>X1</t>
  </si>
  <si>
    <t>Is the drinking water supply to any customer premises (kitchen tap) supplied via a loft tank? Note; there is no need to inspect loft tanks, just ask for evidence. If no, move on to question X4.</t>
  </si>
  <si>
    <t>X2</t>
  </si>
  <si>
    <t>If yes, do all loft tanks have a robust vermin proof cover?</t>
  </si>
  <si>
    <t>X3</t>
  </si>
  <si>
    <t>If yes, is there evidence the loft tanks are cleaned at least once per year?</t>
  </si>
  <si>
    <t>X4</t>
  </si>
  <si>
    <t>Is there any lead pipe work within the properties?</t>
  </si>
  <si>
    <t>X5</t>
  </si>
  <si>
    <t>Is the water at the consumers tap clear, taste and odour-free?</t>
  </si>
  <si>
    <t>X6</t>
  </si>
  <si>
    <t>Is there adequate backflow protection for any rainwater harvesting systems in place at any of the properties?</t>
  </si>
  <si>
    <t>X7</t>
  </si>
  <si>
    <t>Y1</t>
  </si>
  <si>
    <t>Is the treatment system maintained to the manufacturer's instructions (filter changeover, cleaning)?</t>
  </si>
  <si>
    <t>Y2</t>
  </si>
  <si>
    <t>Is the design of the individual treatment system appropriate for the nature of  the raw water quality?</t>
  </si>
  <si>
    <t>Y3</t>
  </si>
  <si>
    <t>Z1</t>
  </si>
  <si>
    <t>CONFIDENCE IN MANAGEMENT?    To determine the risk rating for this section, answer questions Z2 to Z27 to inform the answer to Z1.There should only one risk rating for this section in Z1.</t>
  </si>
  <si>
    <t>Z2</t>
  </si>
  <si>
    <t>Z3</t>
  </si>
  <si>
    <t>Are there written procedures for the operation and maintenance of equipment?</t>
  </si>
  <si>
    <t>Z4</t>
  </si>
  <si>
    <t>Are there procedures for responding to alarms, monitors, on-site tests?</t>
  </si>
  <si>
    <t>Z5</t>
  </si>
  <si>
    <t>Is there a written procedure for installations, pipe repairs and maintenance to protect against microbial contamination?</t>
  </si>
  <si>
    <t>Z6</t>
  </si>
  <si>
    <t>Do operators have adequate (even if informal) general hygiene awareness?</t>
  </si>
  <si>
    <t>Z7</t>
  </si>
  <si>
    <t>Is there a documented procedure for operation of valves including authorisation?</t>
  </si>
  <si>
    <t>Z8</t>
  </si>
  <si>
    <t>Are there any records of reservoir cleaning and maintenance (at least bi-annually) ?</t>
  </si>
  <si>
    <t>Z9</t>
  </si>
  <si>
    <t>Are the records checked to ensure the required maintenance and checks have been carried out satisfactorily?</t>
  </si>
  <si>
    <t>Z10</t>
  </si>
  <si>
    <t>Is there a stock control process for any chemicals used to ensure their continuous availability?</t>
  </si>
  <si>
    <t>Z11</t>
  </si>
  <si>
    <t>Is there a stock control process for any key spare parts/equipment?</t>
  </si>
  <si>
    <t>Z12</t>
  </si>
  <si>
    <t>Is there a documented contingency plan in the event of power failure, equipment failure?</t>
  </si>
  <si>
    <t>Z13</t>
  </si>
  <si>
    <t>Is the person nominated to manage the supply trained to run and maintain the supply?</t>
  </si>
  <si>
    <t>Z14</t>
  </si>
  <si>
    <t>Is there a nominated person to run the supply when the above person is unavailable?</t>
  </si>
  <si>
    <t>Z15</t>
  </si>
  <si>
    <t>Is there a documented system to report emergencies to management/owner of supply?</t>
  </si>
  <si>
    <t>Z16</t>
  </si>
  <si>
    <t>Are there calibration schedules in place for key dosing and monitoring equipment?</t>
  </si>
  <si>
    <t>Z17</t>
  </si>
  <si>
    <t>Is there a weekly site inspection to check for changes (e.g. Dead sheep, broken fence)?</t>
  </si>
  <si>
    <t>Z18</t>
  </si>
  <si>
    <t>Are there appropriate procedures for rectifying customer complaints?</t>
  </si>
  <si>
    <t>Z19</t>
  </si>
  <si>
    <t>Are there procedures and records in place to inform the LA of any changes to the risk assessment?</t>
  </si>
  <si>
    <t>Z20</t>
  </si>
  <si>
    <t>If a risk assessment has previously been carried out, is there a plan for delivering the required improvements?</t>
  </si>
  <si>
    <t>Z21</t>
  </si>
  <si>
    <t xml:space="preserve">Is there a detailed plan of the site including details of source, tanks, distribution pipes, valves (material, age) etc. </t>
  </si>
  <si>
    <t>Z22</t>
  </si>
  <si>
    <t>Is there a documented contingency for the supply running out?</t>
  </si>
  <si>
    <t>Z23</t>
  </si>
  <si>
    <t>Do the treatment chemicals and materials conform to Regulation 5? Have all new installations since 2010 complied with Regulation 5 (or equivalent in Wales) – products and processes</t>
  </si>
  <si>
    <t>Z24</t>
  </si>
  <si>
    <t>Do all materials involved in the distribution system conform to Regulation 5? Have all new installations since 2010 complied with Regulation 5 (or equivalent in Wales) – products and processes?</t>
  </si>
  <si>
    <t>Z25</t>
  </si>
  <si>
    <t>Z26</t>
  </si>
  <si>
    <t>Are persons carrying out this work competent and trained in this procedure?(e.g. approved by a water company or part of the Water Safe Scheme)?</t>
  </si>
  <si>
    <t>Z27</t>
  </si>
  <si>
    <t>Any additional site specific hazard(s) associated with management</t>
  </si>
  <si>
    <t>TBC</t>
  </si>
  <si>
    <t>N/A</t>
  </si>
  <si>
    <t>Low</t>
  </si>
  <si>
    <t>&lt;</t>
  </si>
  <si>
    <t>Medium</t>
  </si>
  <si>
    <t>to</t>
  </si>
  <si>
    <t>High</t>
  </si>
  <si>
    <t>V. High</t>
  </si>
  <si>
    <t>&gt;</t>
  </si>
  <si>
    <t xml:space="preserve">Severity </t>
  </si>
  <si>
    <t>V21</t>
  </si>
  <si>
    <t>V22</t>
  </si>
  <si>
    <t>W11</t>
  </si>
  <si>
    <t>W12</t>
  </si>
  <si>
    <t>X8</t>
  </si>
  <si>
    <t>X9</t>
  </si>
  <si>
    <t>Y4</t>
  </si>
  <si>
    <t>5x5 Risk scoring</t>
  </si>
  <si>
    <t>Hazard when:</t>
  </si>
  <si>
    <t>Hazard</t>
  </si>
  <si>
    <t>Risk No.</t>
  </si>
  <si>
    <t>VH</t>
  </si>
  <si>
    <t>H</t>
  </si>
  <si>
    <t>M</t>
  </si>
  <si>
    <t>L</t>
  </si>
  <si>
    <t>Guidance</t>
  </si>
  <si>
    <t xml:space="preserve">A site plan or schematic can be a simple sketch through to a complex engineering drawing depending on the size of the supply.  It need not be to scale or include internal domestic plumbing arrangements, but should represent the main components of the supply system. It is essential to understand the layout of the water supply system in order to understand the flow of water from source to tap, and how it is managed and monitored, e.g.by valves, meters and other management devices. If no schematic or site plan is present, risk assessment of the site is difficult if not impossible to achieve.  If not present the likelihood should be scored as 5, the person in control should be requested to make arrangements to draw up plans showing any valves, meters, hydrants etc as part of the action plan </t>
  </si>
  <si>
    <t>An absence of written procedures places reliance on specific individuals, who may not always be available to operate the supply system. Procedures provide a reference for operators and ensure a consistent approach. Records of maintenance and monitoring checks provide a management audit trail, which demonstrate how well a supply is being managed and its performing. If these are absent the person in control should be required to implement them.</t>
  </si>
  <si>
    <t>The presence of manufacturers' instructions for key equipment (e.g. pumps, treatment processes, dosing systems, monitors) provides  an essential reference for operators and provides a record of  equipment requirements as designed. Where any instructions are absent, they should be sought as part of the action plan.</t>
  </si>
  <si>
    <t>Loss of supplies can occur for a variety of reasons, which are often unforeseen. Contingency measures to provide alternative supplies should be documented as written procedures to ensure that the relevant people can reference what to do under these circumstances.DWI have provided guidance on the provision of alternative supplies, which can be obtained from their website. Persons in control should demonstrate that procedures are in place.</t>
  </si>
  <si>
    <t>Operators should be competent in the operation of the supply system they are managing, and have an understanding of the need to apply sound hygienic practice. A lack of competency and/or hygiene awareness presents a risk of contamination of the supply.  The risk assessor must determine what and when training has been undertaken, and whether it is appropriate. For a complex treatment system such as chlorination or chlorine dioxide disinfection a formal training course maybe required, whereas for a UV system informal training form the supplier with written procedures could be appropriate. This can be achieved through dialogue and evidence through certification or other written records.  A judgement as to whether deficiencies present a risk must be made and relevant advice provided.</t>
  </si>
  <si>
    <t>Is the supply sampled, excluding regulatory LA sampling, (i.e. operational)? Confirm what parameters the sample is analysed for and what are the results? Determine if this sampling has identified the presence of any particular hazards which should inform the risk assessment.</t>
  </si>
  <si>
    <t>For a PDS this question is only relevant if additional treatment takes place after the point of entry from the public supply. For all other private supplies this can be determined by the examination of sample results, either taken during the risk assessment, during previous risk assessments or through other monitoring arrangements, e.g. EA ground water monitoring surveys, on-site tests. If results indicate that the water is not compliant with quality standards, the control measure(s) must be appropriate to the cause, as indicated by the results, and may require revision of the treatment.</t>
  </si>
  <si>
    <t xml:space="preserve">There are many different disinfection by-products but the most commonly analysed-for one is Trihalomethanes (THMs) which is usually identified through sample results. In certain circumstances they may cause taste/odour complaints.  This will only be applicable in a Private Distribution system if there is additional treatment after the point of supply and where chloramination or chlorination is present, and such an arrangement should be checked. The presence of THMs is linked to high levels of organic matter in the raw water and/or poor dosing controls during treatment. </t>
  </si>
  <si>
    <t>If chlorine disinfection is practised, determine chlorine residuals through on-site tests. For a private distribution system there may be a residual disinfectant in the network.  Answer 'yes' to this question if at least 0.2mg/l is present.</t>
  </si>
  <si>
    <t>Relates to the existence of a procedure and how well it ensures protection against contamination i.e. hygienic operations (repairs being carried in a clean environment, fittings disinfected before use, etc.). If no, the likelihood score relates to the frequency of mains repair or other maintenance.</t>
  </si>
  <si>
    <t>A history of fractures or faults (burst pipes, loss of supplies) could indicate that the pipework is in an unsatisfactory condition or is vulnerable to damage.  In a pumped supply this may indicate a lack of pressure control resulting in leaking pipes.  Other indicators of existing leaks may be lower than expected chlorine residuals (on a chlorinated supply), high plate counts or other microbial indicators although these may be absent as under normal (pressurised) conditions ingress will not occur.</t>
  </si>
  <si>
    <t>Third parties (contractors, builders, tenant farmers etc.) should only have access to hydrants via a procedure of authorised permission to operate them.  This should only be granted where risk to disturbing deposits has been assessed as low.  Where no such system is in place, an appropriate procedure must be implemented which should include control of their use.</t>
  </si>
  <si>
    <t xml:space="preserve">This relates to not only the presence of these types of pipes, but also the possibility that they could be exposed to contamination and migration of the volatiles through the plastic pipes into the water.  </t>
  </si>
  <si>
    <t xml:space="preserve">Closed valves require periodic operation to prevent them seizing.  However, deposits do collect behind them over time and can cause discolouration and turbidity.   Therefore such operations must be controlled by an approval procedure, to ensure valve operations are first risk accessed and only carried out by competent persons following an appropriate procedure. </t>
  </si>
  <si>
    <t>Characterised by either sections of mains of a relatively large diameter in relation to the demand off it e.g. a 3" main with a trough at the end which is only occasionally used is likely to contain stagnant water; or legs of main with no connections off it therefore no turnover of water or where  a low discharge point (i.e. single standpipe).  'Dead legs' of main may be present (no connections off it) which are valved out of the distribution system, which pose a hazard if there are insufficient measures to prevent the valve being operated.</t>
  </si>
  <si>
    <t>Lead pipes are usually only found in distribution systems laid before the 1970s. Unpainted lead pipes appear dull grey. They are also soft and if they are gently scraped you will see the shiny, silver-coloured metal beneath.  Dissolution of lead into the water supply occurs at a higher rate where the pH of the water is lower (more acidic).   If found short term measures include advising the consumers to run the tap before use, especially when the water has been standing in the pipes for longer periods of time (e.g. overnight), longer term measures include replacing the lead pipes. If parts of the distribution system are metallic, potentially laid pre-1970 but the person in control is now aware of their material, a first draw sample for lead may be appropriate to confirm.</t>
  </si>
  <si>
    <t xml:space="preserve">If there are provisions made to provide water to animal watering troughs or other connections where back-siphonage may occur, e.g. from a hosepipe permanently connected, there is potential for the contents of the trough or container to be back-siphoned into the distribution pipe and for the contents of the trough or container to enter the supply. The contents of a cattle watering trough or a barrel into which the end of a hose is submerged presents a hazard if it enters the supply system. It is essential that where connections are made on the system prior to the first taps to be used for domestic (potable) consumption appropriate back-siphonage prevention devices are fitted. </t>
  </si>
  <si>
    <t xml:space="preserve">There should be a clear site plan or schematic with the location (and direction of flow) of the drinking water, greywater or sewage pipes. There should be clear labelling and pipe specification for the different systems - full details in BS 8515 and WRAS guidance Note 9 - 02 -05. Main water connections to any private water supply must be protected from cross-connection and backflow protection is required on the mains supply.  Contact the local water company if this is absent or there are any possible contraventions of the Water Fittings Regulations. </t>
  </si>
  <si>
    <t>Ask the operator if there have been any complaints about the water being supplied or have known taste, odour or aquatic animal issues. In England and Wales 50% of drinking water is derived from surface water, which contains small plants (algae) and animals.  When surface water is treated the majority of these plants and animals are removed.  However some animals and algae can pass through water filters and enter the distribution system.  During periods of low flow or stagnation in particular colonies of these animals can develop and therefore be present in the water drawn from the tap. Taste and odours issues may arise from certain algal products such as geosmin.</t>
  </si>
  <si>
    <t>The level of protection for all tanks or similar structures should be equivalent to that recommended for the source itself as the potential for contamination to enter the system via such structures is just as high as for the source itself.</t>
  </si>
  <si>
    <t>Structural cracks and other defects in the roof and sides of the reservoir/tank provide a route of  contamination, notably microbiological, via water ingress/rain.   The reservoir/tank should be in a good general state of repair. Inspect its condition, looking for points of ingress and weakness, paying particular attention to the roof condition, and areas of notable deterioration or decay, which pose a future risk should the structure come under stress. Where possible carry out internal inspections to determine any points of ingress or potential points of ingress.  Flooding the roof during inspections will highlight areas requiring remediation.  Any reports from contracted inspections should be consulted to assist with the assessment.</t>
  </si>
  <si>
    <t>The over all structure of the reservoir should be fit for purpose at all times to ensure any risk to its integrity is not compromised.  Consider its position and robustness (including the material it is made of) in terms of its exposure to adverse weather in a worse case scenario and livestock within its vicinity.</t>
  </si>
  <si>
    <t xml:space="preserve">Waste pipes may allow their contents to leach into the soil if damaged and enter the reservoir/tank where its integrity is compromised. Assess available information for example about previous defects, the age of the pipes and their location to determine the likelihood of the hazard presented. Consider whether the pipe(s) could be relocated to lower depth ( avoiding damage) moved to reduce the contamination risk. All contractor on site should be made aware of the location of waste pipes when working on the site.  </t>
  </si>
  <si>
    <t xml:space="preserve">Reservoirs should be adequately protected against the risk of intentional damage. Covers and access points must be securely locked when not in use and access to these points controlled.   Check that the owner has records of all key owners. The reservoir/tank should be suitably robust in structure in a secure location.  All tanks must be insulated against solar heat gain or freezing. </t>
  </si>
  <si>
    <t>Inspection chambers must be adequately protected by fences that are of appropriate height, material and robustness.</t>
  </si>
  <si>
    <t>Verbal assurance from the owner that a reservoir is regularly cleaned/maintained is not evidence in itself that the action is undertaken or that the frequency is appropriate.  Examine any available records, such as log books and/or supporting documentation such as contractual work receipts as evidence and in addition look for physical signs that covers and access points are in regular use for this purpose. Annual cleaning is recommended for a surface water supply and frequency for other sources should be determined as appropriate, based on water quality history and the current risk assessment.  Note that this question is not applicable to temporary installations / events.</t>
  </si>
  <si>
    <t xml:space="preserve">Water which remains standing for any length of time in a holding structure will deteriorate to varying degrees depending on the conditions it is exposed to. The level of the water within the reservoir/tank should therefore rise and fall at intervals throughout each day facilitating the constant input of fresh water to the structure.    Ask the owner to what extent the water is used on a daily basis to determine whether the water turnover is adequate. </t>
  </si>
  <si>
    <t xml:space="preserve">Many properties served by a private supply, particularly those on smaller supplies, will have a header tank within the property to provide sufficient water pressure for the household and also to act as a balancing tank to equalise the pressure differences experienced in the system when pumps are operating to bring water into the property. However, if the header tank is not properly constructed and protected then any material that may be present in the roof space, whether that be dust or mice or bat droppings, will have the potential to enter the tank and so contaminate the supply. If the property has a header tank which feeds the main domestic (potable) tap, usually the kitchen cold water tap, and that tank is not properly protected then the risk characterisation score should reflect the situation encountered and a “Yes” response entered, and a likelihood of 5. If the header tank is present and unprotected but does not feed the main domestic (potable) tap then the risk assessment can be moderated. If when asked the owner cannot provide the evidence to show the condition, protection and cleaning regime for the tank it must be assumed these factors are not satisfactory and there is a high likelihood of contamination. If this evidence is subsequently provided the score can be reassessed.    </t>
  </si>
  <si>
    <t xml:space="preserve">The lid should be made of suitable material, exclude light and be tightly fitting and secure, so that birds, vermin and dust cannot get into the water.  </t>
  </si>
  <si>
    <t>Tanks should be inspected once per year and depending on the results, an appropriate cleaning regime put in place.  Inspections and cleaning should be recorded.  Where no records are currently kept, request the person in control to set them up.</t>
  </si>
  <si>
    <t xml:space="preserve">High levels of lead in drinking waters are usually caused by the dissolution of lead (plumbosolvency) from lead pipe work, tank linings or use of leaded alloys in water fittings. Traces of lead may also be derived from lead solder and from PVC pipes containing lead-based stabilisers. If the pipe is dull-grey and is easy to scratch leaving shiny marks then it is likely to be lead. The UK drinking water quality regulations specify a standard for lead of 10 μg/l to be met by 2013. For small water supply systems the best approach is the replacement of lead-containing materials with non-leaded alternatives. However treatment methods are available to reduce plumbosolvency. Water that has been standing in lead pipes for long periods, for example overnight, should not be drunk. In these circumstances, the tap should be run for long enough to clear the pipes before taking water for drinking or cooking. </t>
  </si>
  <si>
    <t>Drinking water should be visually clear and free of exceptional odours at the time of the visit.  If on-site turbidity tests are carried out the results should be &lt;4NTU.</t>
  </si>
  <si>
    <t>In recent years, rainwater harvesting systems are becoming more prevalent and are often fitted to new build properties by design.  There are guidelines about their installation to ensure that there is no risk of contaminating other drinking water supplies to the property which the harvesting system is designed to augment (see BS 8515 - Rainwater harvesting systems Code of Practice ). Where a rainwater harvesting system is installed, the pipe work should be separate to the private supply (no cross-connections), should be clearly labelled, and there should be an air gap (or other suitable backflow protection) where the private drinking supply connects to any chamber which also has a rainwater supply.  Where the source to a property is originally public water supplies (i.e. a private distribution system) these requirements are covered by the Water Fittings Regulations 1999, which the local water undertaker has a duty to enforce. Otherwise for a private water supply if there is a rainwater harvesting system installed and the consumer is experiencing taste, odour, discolouration or other aspects of water quality with their drinking water then the Local Authority should ask for records of the system installation to determine that there is no risk of cross contamination.</t>
  </si>
  <si>
    <t xml:space="preserve">A point of use (POU) device is a property specific treatment device. The manufacturers of each treatment unit will specify the frequency and type of maintenance required.  Ask the owner for evidence that this is being adhered to.   </t>
  </si>
  <si>
    <t xml:space="preserve">The water quality at each premises will determine the required point of use treatment dependant on the contaminant that the unit should remove or inactivate. Ask for evidence that the unit(s) is designed for the property. </t>
  </si>
  <si>
    <t>Select Risk number:</t>
  </si>
  <si>
    <t>Risk level:</t>
  </si>
  <si>
    <t>Ref</t>
  </si>
  <si>
    <t>Adur District Council</t>
  </si>
  <si>
    <t>Allerdale Borough Council</t>
  </si>
  <si>
    <t>Amber Valley Borough Council</t>
  </si>
  <si>
    <t>Arun District Council</t>
  </si>
  <si>
    <t>Ashfield District Council</t>
  </si>
  <si>
    <t>Ashford Borough Council</t>
  </si>
  <si>
    <t>Aylesbury Vale District Council</t>
  </si>
  <si>
    <t>Babergh District Council</t>
  </si>
  <si>
    <t>Barking and Dagenham</t>
  </si>
  <si>
    <t>Barnet</t>
  </si>
  <si>
    <t>Barnsley Metropolitan Borough Council</t>
  </si>
  <si>
    <t>Barrow-in-Furness Borough Council</t>
  </si>
  <si>
    <t>Basildon District Council</t>
  </si>
  <si>
    <t>Basingstoke &amp; Deane Borough Council</t>
  </si>
  <si>
    <t>Bassetlaw Borough Council</t>
  </si>
  <si>
    <t>Bath &amp; North East Somerset District Council</t>
  </si>
  <si>
    <t>Bedford Borough Council</t>
  </si>
  <si>
    <t>Bexley</t>
  </si>
  <si>
    <t>Birmingham City Council</t>
  </si>
  <si>
    <t>Blaby District Council</t>
  </si>
  <si>
    <t>Blackburn with Darwen Borough Council</t>
  </si>
  <si>
    <t>Blackpool Borough Council</t>
  </si>
  <si>
    <t>Blaenau Gwent County Borough Council</t>
  </si>
  <si>
    <t>Bolsover District Council</t>
  </si>
  <si>
    <t>Bolton Metropolitan Borough Council</t>
  </si>
  <si>
    <t>Boston Borough Council</t>
  </si>
  <si>
    <t>Bournemouth Borough Council</t>
  </si>
  <si>
    <t>Bracknell Forest Borough Council</t>
  </si>
  <si>
    <t>Bradford Metropolitan District Council</t>
  </si>
  <si>
    <t>Braintree District Council</t>
  </si>
  <si>
    <t>Breckland District Council</t>
  </si>
  <si>
    <t>Brent</t>
  </si>
  <si>
    <t>Brentwood Borough Council</t>
  </si>
  <si>
    <t>Bridgend County Borough Council</t>
  </si>
  <si>
    <t>Brighton &amp; Hove City Council</t>
  </si>
  <si>
    <t>Bristol City Council</t>
  </si>
  <si>
    <t>Broadland District Council</t>
  </si>
  <si>
    <t>Bromley</t>
  </si>
  <si>
    <t>Bromsgrove District Council</t>
  </si>
  <si>
    <t>Broxbourne Borough Council</t>
  </si>
  <si>
    <t>Broxtowe Borough Council</t>
  </si>
  <si>
    <t>Burnley Borough Council</t>
  </si>
  <si>
    <t>Bury Metropolitan Borough Council</t>
  </si>
  <si>
    <t>Caerphilly County Borough Council</t>
  </si>
  <si>
    <t>Calderdale Metropolitan Borough Council</t>
  </si>
  <si>
    <t>Cambridge City Council</t>
  </si>
  <si>
    <t>Camden</t>
  </si>
  <si>
    <t>Cannock Chase District Council</t>
  </si>
  <si>
    <t>Canterbury City Council</t>
  </si>
  <si>
    <t>Cardiff Council</t>
  </si>
  <si>
    <t>Carlisle City Council</t>
  </si>
  <si>
    <t>Carmarthenshire County Council</t>
  </si>
  <si>
    <t>Castle Point Borough Council</t>
  </si>
  <si>
    <t>Central Bedfordshire Council</t>
  </si>
  <si>
    <t>Ceredigion County Council</t>
  </si>
  <si>
    <t>Charnwood Borough Council</t>
  </si>
  <si>
    <t>Chelmsford Borough Council</t>
  </si>
  <si>
    <t>Cheltenham Borough Council</t>
  </si>
  <si>
    <t>Cherwell District Council</t>
  </si>
  <si>
    <t>Cheshire East Council</t>
  </si>
  <si>
    <t>Cheshire West &amp; Chester Council</t>
  </si>
  <si>
    <t>Chesterfield Borough Council</t>
  </si>
  <si>
    <t>Chichester District Council</t>
  </si>
  <si>
    <t>Chiltern District Council</t>
  </si>
  <si>
    <t>Chorley Borough Council</t>
  </si>
  <si>
    <t>Christchurch Borough Council</t>
  </si>
  <si>
    <t>City of London</t>
  </si>
  <si>
    <t>Colchester Borough Council</t>
  </si>
  <si>
    <t>Conwy County Borough Council</t>
  </si>
  <si>
    <t>Copeland Borough Council</t>
  </si>
  <si>
    <t>Corby Borough Council</t>
  </si>
  <si>
    <t>Cornwall Council</t>
  </si>
  <si>
    <t>Cotswold District Council</t>
  </si>
  <si>
    <t>Coventry City Council</t>
  </si>
  <si>
    <t>Craven District Council</t>
  </si>
  <si>
    <t>Crawley Borough Council</t>
  </si>
  <si>
    <t>Croydon</t>
  </si>
  <si>
    <t>Dacorum Borough Council</t>
  </si>
  <si>
    <t>Darlington Borough Council</t>
  </si>
  <si>
    <t>Dartford Borough Council</t>
  </si>
  <si>
    <t>Daventry District Council</t>
  </si>
  <si>
    <t>Denbighshire County Council</t>
  </si>
  <si>
    <t>Derby City Council</t>
  </si>
  <si>
    <t>Derbyshire Dales District Council</t>
  </si>
  <si>
    <t>Doncaster Metropolitan Borough Council</t>
  </si>
  <si>
    <t>Dover District Council</t>
  </si>
  <si>
    <t>Dudley Metropolitan Borough Council</t>
  </si>
  <si>
    <t>Durham County Council</t>
  </si>
  <si>
    <t>Ealing</t>
  </si>
  <si>
    <t>East Cambridgeshire District Council</t>
  </si>
  <si>
    <t>East Devon District Council</t>
  </si>
  <si>
    <t>East Dorset District Council</t>
  </si>
  <si>
    <t>East Hampshire District Council</t>
  </si>
  <si>
    <t>East Hertfordshire Council</t>
  </si>
  <si>
    <t>East Lindsey District Council</t>
  </si>
  <si>
    <t>East Northamptonshire District Council</t>
  </si>
  <si>
    <t>East Riding of Yorkshire Council</t>
  </si>
  <si>
    <t>East Staffordshire Borough Council</t>
  </si>
  <si>
    <t>Eastbourne Borough Council</t>
  </si>
  <si>
    <t>Eastleigh Borough Council</t>
  </si>
  <si>
    <t>Eden District Council</t>
  </si>
  <si>
    <t>Elmbridge Borough Council</t>
  </si>
  <si>
    <t>Enfield</t>
  </si>
  <si>
    <t>Epping Forest District Council</t>
  </si>
  <si>
    <t>Epsom and Ewell Borough Council</t>
  </si>
  <si>
    <t>Erewash Borough Council</t>
  </si>
  <si>
    <t>Exeter City Council</t>
  </si>
  <si>
    <t>Fareham Borough Council</t>
  </si>
  <si>
    <t>Fenland District Council</t>
  </si>
  <si>
    <t>Flintshire County Council</t>
  </si>
  <si>
    <t>Forest of Dean District Council</t>
  </si>
  <si>
    <t>Fylde Borough Council</t>
  </si>
  <si>
    <t>Gateshead Metropolitan Borough Council</t>
  </si>
  <si>
    <t>Gedling Borough Council</t>
  </si>
  <si>
    <t>Gloucester City Council</t>
  </si>
  <si>
    <t>Gosport Borough Council</t>
  </si>
  <si>
    <t>Gravesham Borough Council</t>
  </si>
  <si>
    <t>Great Yarmouth Borough Council</t>
  </si>
  <si>
    <t>Greenwich</t>
  </si>
  <si>
    <t>Guildford Borough Council</t>
  </si>
  <si>
    <t>Gwynedd County Council</t>
  </si>
  <si>
    <t>Hackney</t>
  </si>
  <si>
    <t>Halton Borough Council</t>
  </si>
  <si>
    <t>Hambleton District Council</t>
  </si>
  <si>
    <t>Hammersmith and Fulham</t>
  </si>
  <si>
    <t>Harborough District Council</t>
  </si>
  <si>
    <t>Haringey</t>
  </si>
  <si>
    <t>Harlow District Council</t>
  </si>
  <si>
    <t>Harrogate Borough Council</t>
  </si>
  <si>
    <t>Harrow</t>
  </si>
  <si>
    <t>Hart District Council</t>
  </si>
  <si>
    <t>Hartlepool Borough Council</t>
  </si>
  <si>
    <t>Hastings Borough Council</t>
  </si>
  <si>
    <t>Havant Borough Council</t>
  </si>
  <si>
    <t>Havering</t>
  </si>
  <si>
    <t>Herefordshire</t>
  </si>
  <si>
    <t>Hertsmere Borough Council</t>
  </si>
  <si>
    <t>High Peak Borough Council</t>
  </si>
  <si>
    <t>Hillingdon</t>
  </si>
  <si>
    <t>Hinckley and Bosworth Borough Council</t>
  </si>
  <si>
    <t>Horsham District Council</t>
  </si>
  <si>
    <t>Hounslow</t>
  </si>
  <si>
    <t>Hull City Council</t>
  </si>
  <si>
    <t>Huntingdonshire District Council</t>
  </si>
  <si>
    <t>Hyndburn Borough Council</t>
  </si>
  <si>
    <t>Ipswich Borough Council</t>
  </si>
  <si>
    <t>Isle of Anglesey County Council</t>
  </si>
  <si>
    <t>Isle of Wight Council</t>
  </si>
  <si>
    <t>Isles of Scilly</t>
  </si>
  <si>
    <t>Islington</t>
  </si>
  <si>
    <t>Kensington and Chelsea</t>
  </si>
  <si>
    <t>Kettering Borough Council</t>
  </si>
  <si>
    <t>King's Lynn and West Norfolk Borough Council</t>
  </si>
  <si>
    <t>Kingston upon Thames</t>
  </si>
  <si>
    <t>Kirklees Council</t>
  </si>
  <si>
    <t>Knowsley MBC</t>
  </si>
  <si>
    <t>Lambeth</t>
  </si>
  <si>
    <t>Lancaster City Council</t>
  </si>
  <si>
    <t>Leeds City Council</t>
  </si>
  <si>
    <t>Leicester City Council</t>
  </si>
  <si>
    <t>Lewes District Council</t>
  </si>
  <si>
    <t>Lewisham</t>
  </si>
  <si>
    <t>Lichfield District Council</t>
  </si>
  <si>
    <t>Lincoln Council</t>
  </si>
  <si>
    <t>Liverpool City Council</t>
  </si>
  <si>
    <t>Luton Borough Council</t>
  </si>
  <si>
    <t>Maidstone Borough Council</t>
  </si>
  <si>
    <t>Maldon District Council</t>
  </si>
  <si>
    <t>Malvern Hills District Council</t>
  </si>
  <si>
    <t>Manchester City Council</t>
  </si>
  <si>
    <t>Mansfield District Council</t>
  </si>
  <si>
    <t>Medway Council</t>
  </si>
  <si>
    <t>Melton Borough Council</t>
  </si>
  <si>
    <t>Mendip District Council</t>
  </si>
  <si>
    <t>Merthyr Tydfil County Borough Council</t>
  </si>
  <si>
    <t>Merton</t>
  </si>
  <si>
    <t>Mid Devon District Council</t>
  </si>
  <si>
    <t>Mid Suffolk District Council</t>
  </si>
  <si>
    <t>Mid Sussex District Council</t>
  </si>
  <si>
    <t>Middlesbrough Borough Council</t>
  </si>
  <si>
    <t>Milton Keynes Council</t>
  </si>
  <si>
    <t>Mole Valley District Council</t>
  </si>
  <si>
    <t>Monmouthshire County Council</t>
  </si>
  <si>
    <t>Neath Port Talbot County Borough Council</t>
  </si>
  <si>
    <t>New Forest District Council</t>
  </si>
  <si>
    <t>Newark and Sherwood District Council</t>
  </si>
  <si>
    <t>Newcastle-under-Lyme Borough Council</t>
  </si>
  <si>
    <t>Newcastle-upon-Tyne City Council</t>
  </si>
  <si>
    <t>Newham Council</t>
  </si>
  <si>
    <t>Newport City Council</t>
  </si>
  <si>
    <t>North Devon District Council</t>
  </si>
  <si>
    <t>North Dorset District Council</t>
  </si>
  <si>
    <t>North East Derbyshire District Council</t>
  </si>
  <si>
    <t>North East Lincolnshire Council</t>
  </si>
  <si>
    <t>North Hertfordshire District Council</t>
  </si>
  <si>
    <t>North Kesteven District Council</t>
  </si>
  <si>
    <t>North Lincolnshire Council</t>
  </si>
  <si>
    <t>North Norfolk District Council</t>
  </si>
  <si>
    <t>North Somerset District Council</t>
  </si>
  <si>
    <t>North Tyneside Metropolitan Borough Council</t>
  </si>
  <si>
    <t>North Warwickshire Borough Council</t>
  </si>
  <si>
    <t>North West Leicestershire District Council</t>
  </si>
  <si>
    <t>Northampton Borough Council</t>
  </si>
  <si>
    <t>Northumberland County Council</t>
  </si>
  <si>
    <t>Norwich City Council</t>
  </si>
  <si>
    <t>Nottingham City Council</t>
  </si>
  <si>
    <t>Nuneaton &amp; Bedworth Borough Council</t>
  </si>
  <si>
    <t>Oadby and Wigston Borough Council</t>
  </si>
  <si>
    <t>Oldham Metropolitan Borough Council</t>
  </si>
  <si>
    <t>Oxford City Council</t>
  </si>
  <si>
    <t>Pembrokeshire County Council</t>
  </si>
  <si>
    <t>Pendle Borough Council</t>
  </si>
  <si>
    <t>Peterborough City Council</t>
  </si>
  <si>
    <t>Plymouth City Council</t>
  </si>
  <si>
    <t>Poole Borough Council</t>
  </si>
  <si>
    <t>Portsmouth City Council</t>
  </si>
  <si>
    <t>Powys County Council</t>
  </si>
  <si>
    <t>Preston City Council</t>
  </si>
  <si>
    <t>Purbeck District Council</t>
  </si>
  <si>
    <t>Reading Borough Council</t>
  </si>
  <si>
    <t>Redbridge</t>
  </si>
  <si>
    <t>Redcar &amp; Cleveland Borough Council</t>
  </si>
  <si>
    <t>Redditch Borough Council</t>
  </si>
  <si>
    <t>Reigate and Banstead Borough Council</t>
  </si>
  <si>
    <t>Rhondda Cynon Taff County Borough Council</t>
  </si>
  <si>
    <t>Ribble Valley Borough Council</t>
  </si>
  <si>
    <t>Richmond upon Thames</t>
  </si>
  <si>
    <t>Richmondshire District Council</t>
  </si>
  <si>
    <t>Rochdale Metropolitan Borough Council</t>
  </si>
  <si>
    <t>Rochford District Council</t>
  </si>
  <si>
    <t>Rossendale Borough Council</t>
  </si>
  <si>
    <t>Rother District Council</t>
  </si>
  <si>
    <t>Rotherham Metropolitan Borough Council</t>
  </si>
  <si>
    <t>Rugby Borough Council</t>
  </si>
  <si>
    <t>Runnymede Borough Council</t>
  </si>
  <si>
    <t>Rushcliffe Borough Council</t>
  </si>
  <si>
    <t>Rushmoor Borough Council</t>
  </si>
  <si>
    <t>Rutland County Council District Council</t>
  </si>
  <si>
    <t>Ryedale District Council</t>
  </si>
  <si>
    <t>Salford City Council</t>
  </si>
  <si>
    <t>Sandwell Metropolitan Borough Council</t>
  </si>
  <si>
    <t>Scarborough Borough Council</t>
  </si>
  <si>
    <t>Sedgmoor District Council</t>
  </si>
  <si>
    <t>Sefton Metropolitan Borough Council</t>
  </si>
  <si>
    <t>Selby District Council</t>
  </si>
  <si>
    <t>Sevenoaks District Council</t>
  </si>
  <si>
    <t>Sheffield City Council</t>
  </si>
  <si>
    <t>Shepway District Council</t>
  </si>
  <si>
    <t>Shropshire Council</t>
  </si>
  <si>
    <t>Slough Borough Council</t>
  </si>
  <si>
    <t>Solihull Metropolitan Borough Council</t>
  </si>
  <si>
    <t>South Buckinghamshire District Council</t>
  </si>
  <si>
    <t>South Cambridgeshire District Council</t>
  </si>
  <si>
    <t>South Derbyshire District Council</t>
  </si>
  <si>
    <t>South Gloucestershire Council</t>
  </si>
  <si>
    <t>South Hams District Council</t>
  </si>
  <si>
    <t>South Holland District Council</t>
  </si>
  <si>
    <t>South Kesteven District Council</t>
  </si>
  <si>
    <t>South Lakeland District Council</t>
  </si>
  <si>
    <t>South Norfolk Council</t>
  </si>
  <si>
    <t>South Northamptonshire Council</t>
  </si>
  <si>
    <t>South Oxfordshire District Council</t>
  </si>
  <si>
    <t>South Ribble Borough Council</t>
  </si>
  <si>
    <t>South Somerset District Council</t>
  </si>
  <si>
    <t>South Staffordshire District Council</t>
  </si>
  <si>
    <t>South Tyneside Metropolitan Borough Council</t>
  </si>
  <si>
    <t>Southampton City Council</t>
  </si>
  <si>
    <t>Southend-on-Sea Borough Council</t>
  </si>
  <si>
    <t>Southwark</t>
  </si>
  <si>
    <t>Spelthorne Borough Council</t>
  </si>
  <si>
    <t>St Albans District Council</t>
  </si>
  <si>
    <t>St Helens Metropolitan Borough Council</t>
  </si>
  <si>
    <t>Stafford Borough Council</t>
  </si>
  <si>
    <t>Staffordshire Moorlands District Council</t>
  </si>
  <si>
    <t>Stevenage Borough Council</t>
  </si>
  <si>
    <t>Stockport MBC</t>
  </si>
  <si>
    <t>Stockton on Tees Borough Council</t>
  </si>
  <si>
    <t>Stoke-on-Trent City Council</t>
  </si>
  <si>
    <t>Stratford-on-Avon District Council</t>
  </si>
  <si>
    <t>Stroud District Council</t>
  </si>
  <si>
    <t>Sunderland City Council</t>
  </si>
  <si>
    <t>Surrey Heath Borough Council</t>
  </si>
  <si>
    <t>Sutton</t>
  </si>
  <si>
    <t>Swale Borough Council</t>
  </si>
  <si>
    <t>Swansea City and Borough Council</t>
  </si>
  <si>
    <t>Swindon Borough Council</t>
  </si>
  <si>
    <t>Tameside Metropolitan Borough</t>
  </si>
  <si>
    <t>Tamworth Borough Council</t>
  </si>
  <si>
    <t>Taunton Deane Borough Council</t>
  </si>
  <si>
    <t>Teignbridge District Council</t>
  </si>
  <si>
    <t>Telford &amp; Wrekin Council</t>
  </si>
  <si>
    <t>Test Valley Borough Council</t>
  </si>
  <si>
    <t>Tewkesbury Borough Council</t>
  </si>
  <si>
    <t>Thanet District Council</t>
  </si>
  <si>
    <t>Three Rivers District Council</t>
  </si>
  <si>
    <t>Thurrock Council</t>
  </si>
  <si>
    <t>Torbay Council</t>
  </si>
  <si>
    <t>Torfaen County Borough Council</t>
  </si>
  <si>
    <t>Torridge District Council</t>
  </si>
  <si>
    <t>Tower Hamlets</t>
  </si>
  <si>
    <t>Trafford Metropolitan Borough Council</t>
  </si>
  <si>
    <t>Tunbridge Wells Borough Council</t>
  </si>
  <si>
    <t>Uttlesford District Council</t>
  </si>
  <si>
    <t>Vale of Glamorgan Council</t>
  </si>
  <si>
    <t>Vale of White Horse District Council</t>
  </si>
  <si>
    <t>Wakefield Metropolitan District Council</t>
  </si>
  <si>
    <t>Walsall Metropolitan Borough Council</t>
  </si>
  <si>
    <t>Waltham Forest</t>
  </si>
  <si>
    <t>Wandsworth</t>
  </si>
  <si>
    <t>Warrington Borough Council</t>
  </si>
  <si>
    <t>Warwick District Council</t>
  </si>
  <si>
    <t>Watford Borough Council</t>
  </si>
  <si>
    <t>Waverley Borough Council</t>
  </si>
  <si>
    <t>Wealden District Council</t>
  </si>
  <si>
    <t>Wellingborough Borough Council</t>
  </si>
  <si>
    <t>Welwyn Hatfield District Council</t>
  </si>
  <si>
    <t>West Berkshire District Council</t>
  </si>
  <si>
    <t>West Devon Borough Council</t>
  </si>
  <si>
    <t>West Dorset District Council</t>
  </si>
  <si>
    <t>West Lancashire District Council</t>
  </si>
  <si>
    <t>West Lindsey District Council</t>
  </si>
  <si>
    <t>West Oxfordshire District Council</t>
  </si>
  <si>
    <t>West Somerset District Council</t>
  </si>
  <si>
    <t>Westminster City Council</t>
  </si>
  <si>
    <t>Weymouth and Portland Borough Council</t>
  </si>
  <si>
    <t>Wigan Metropolitan Borough Council</t>
  </si>
  <si>
    <t>Wiltshire Council</t>
  </si>
  <si>
    <t>Winchester City Council</t>
  </si>
  <si>
    <t>Windsor and Maidenhead</t>
  </si>
  <si>
    <t>Wirral Metropolitan Borough Council</t>
  </si>
  <si>
    <t>Woking Borough Council</t>
  </si>
  <si>
    <t>Wokingham Borough Council</t>
  </si>
  <si>
    <t>Wolverhampton City Council</t>
  </si>
  <si>
    <t>Worcester City Council</t>
  </si>
  <si>
    <t>Worthing Borough Council</t>
  </si>
  <si>
    <t>Wrexham County Borough Council</t>
  </si>
  <si>
    <t>Wychavon District Council</t>
  </si>
  <si>
    <t>Wycombe District Council</t>
  </si>
  <si>
    <t>Wyre Borough Council</t>
  </si>
  <si>
    <t>Wyre Forest District Council</t>
  </si>
  <si>
    <t>York City Council</t>
  </si>
  <si>
    <t>Telephone number</t>
  </si>
  <si>
    <t>Details of any water treatment processes present:</t>
  </si>
  <si>
    <t>Other: please enter details</t>
  </si>
  <si>
    <t>Regulation Supply Type:</t>
  </si>
  <si>
    <t>Please enter details:</t>
  </si>
  <si>
    <t>Addresses of connected sites</t>
  </si>
  <si>
    <t>Yes/No</t>
  </si>
  <si>
    <t>Assessor:</t>
  </si>
  <si>
    <t>Private supply types</t>
  </si>
  <si>
    <t>Treatment stages</t>
  </si>
  <si>
    <t>High risks</t>
  </si>
  <si>
    <t>V High risks</t>
  </si>
  <si>
    <t>Medium Risks</t>
  </si>
  <si>
    <t>Low risks</t>
  </si>
  <si>
    <t>High Risk</t>
  </si>
  <si>
    <t>Very High Risk</t>
  </si>
  <si>
    <t>Medium Risk</t>
  </si>
  <si>
    <t>Low Risk</t>
  </si>
  <si>
    <t>To Be confirmed</t>
  </si>
  <si>
    <t>A - General Overview</t>
  </si>
  <si>
    <t>Risk No:</t>
  </si>
  <si>
    <t xml:space="preserve">Hazard Description  </t>
  </si>
  <si>
    <t>Revision</t>
  </si>
  <si>
    <t xml:space="preserve">Install  monitors linked to either alarms or automatic shut off devices to ensure treatment systems are effective. </t>
  </si>
  <si>
    <t xml:space="preserve">Install additional filters or carbon filter (GAC) to remove discolouration and additional sand or fabric filter to remove physical particulates.    </t>
  </si>
  <si>
    <t>Disinfect and/or flush the supply at an appropriate rate and frequency if there is evidence of sediment/biofilm or particulates in the supply system.</t>
  </si>
  <si>
    <t xml:space="preserve">Produce/complete/update schematic of the layout of all installed treatment systems, shut off devices and filters. </t>
  </si>
  <si>
    <t>Implement method of logging all service and maintenance of equipment and structures (pipes to tanks etc).</t>
  </si>
  <si>
    <t>Install appropriate security arrangements to prevent unauthorised access</t>
  </si>
  <si>
    <t>Put in place suitable protection from wildlife and/or livestock</t>
  </si>
  <si>
    <t>Implement regular tank cleaning programme</t>
  </si>
  <si>
    <t xml:space="preserve">Restrict storage of chemicals, fertilisers, pesticides (including the location of sheep dips) or fuel from the vicinity of the source (450m). </t>
  </si>
  <si>
    <t xml:space="preserve">Identify likely risks and carry out any additional monitoring (sampling) required to confirm </t>
  </si>
  <si>
    <t xml:space="preserve">Install diversion channels, ditches or bunding to divert flow away from the vicinity of the source. Include regular checks and maintenance.   </t>
  </si>
  <si>
    <t xml:space="preserve">Install additional treatment systems or blend water supply to ensure compliance with the regulatory standard.    </t>
  </si>
  <si>
    <t>Implement a means of logging all servicing and maintenance of equipment and structures (pipes, tanks etc)</t>
  </si>
  <si>
    <t>Ensure oil or fuel stores are adequate i.e. double skinned,  bunded and marked on the site schematic.</t>
  </si>
  <si>
    <t xml:space="preserve">Install appropriate treatment which is validated for the supply. </t>
  </si>
  <si>
    <t>Carry out a site inspections to check for evidence of seepage from broken waste pipes or blocked soakaways i.e. marshy vegetation or ponding. Identify the cause and undertake the appropriate remedial measures ensuring these works comply with Building Regulations and the manufacturers instructions.  .</t>
  </si>
  <si>
    <t xml:space="preserve">Prior to the installation of a new treatment system, ensure a competent person disinfects/ chlorinate the supply distribution system </t>
  </si>
  <si>
    <t xml:space="preserve">Restrict or relocate slurry spreading or slurry lagoon respectively, 50metres from the source following Environmental  Regulations enforced by the Environmental Agency.  </t>
  </si>
  <si>
    <t>Ensure backflow protection is installed especially for animal watering systems, industrial users, etc.</t>
  </si>
  <si>
    <t>Secure equipment from unauthorised access and use.</t>
  </si>
  <si>
    <t>Install appropriate drainage and other measures to protect equipment from flooding</t>
  </si>
  <si>
    <t>Ensure that water is pre-treated to meet &lt;1NTU turbidity before disinfection by UV and or Chlorine; by optimising existing processes or installing suitable treatment</t>
  </si>
  <si>
    <t>Create or modify procedures which govern the purchase of approved treatment chemicals, their delivery, handling and use.</t>
  </si>
  <si>
    <t>Install suitable and validated treatment to disinfect the source water, ensuring adequate mixing, dose and contact time as appropriate.</t>
  </si>
  <si>
    <t>Ensure the treatment system 'fails safe' thus preventing untreated or partially treated (unsafe) water being supplied and consumed (often referred to as auto shutdown)</t>
  </si>
  <si>
    <t>Create or modify contingency plan to ensure consumers receive an alternate supply should the normal source be unavailable for any reason, including flooding, fire, vandalism, and loss of treatment (malfunction, damage or loss of electricity) for example.</t>
  </si>
  <si>
    <t>Provide evidence to demonstrate that the treatment validated and suitable for the levels and types of contaminants present in the source water</t>
  </si>
  <si>
    <t>Provide evidence to demonstrate that the equipment is operated according to manufacturer's instructions and is validated</t>
  </si>
  <si>
    <t>Create or modify procedures which govern the servicing and maintenance of equipment and associated monitors including records to demonstrate maintenance history</t>
  </si>
  <si>
    <t>Create or modify procedures which govern the setting of alarms and response to them to ensure wholesome drinking water is supplied to consumers at all times.</t>
  </si>
  <si>
    <t>Ensure treatment is protected from cold weather and other adverse conditions.  Make procedures for contingency drinking water supplies should access to the site be lost</t>
  </si>
  <si>
    <t>Install and calibrate online monitors and set up associated records to document servicing and maintenance work.</t>
  </si>
  <si>
    <t>Carry out appropriate repairs to pipes, ensuring all fittings are Regulation 5 approved.</t>
  </si>
  <si>
    <t xml:space="preserve">Replace pipes, ensuring they are Regulation 5 approved material. </t>
  </si>
  <si>
    <t>Divert pipes/reconfigure the distribution system.</t>
  </si>
  <si>
    <t>to be lagged or run in conduit appropriate to the hazard (i.e. to prevent deterioration of water quality or contamination by damage or ingress of pipes by any means).</t>
  </si>
  <si>
    <t>Remove cross connections between pipes carrying different water sources.</t>
  </si>
  <si>
    <t>Put in place robust reservoir/storage tank covers, ensuring sound seals are in place to prevent ingress</t>
  </si>
  <si>
    <t>Replace/repair the existing structure to ensure that it is suitable robust against risk of damage and/or contamination by any means.</t>
  </si>
  <si>
    <t>Put in place robust and suitable security measures to protect treated water storage facilities from unauthorised access</t>
  </si>
  <si>
    <t>Put in place suitable/adequate drainage arrangements appropriate to the hazard.</t>
  </si>
  <si>
    <t>Where there are latrines, septic tanks, waste pipes, animal enclosures or cess pits are present in the vicinity of the distribution system, put in place/upgrade appropriate barrier methods to prevent contamination of treated water via ingress/leaching</t>
  </si>
  <si>
    <t>Replace plastic pipes with barrier pipe to prevent migration of solvents/ fuel/oil.</t>
  </si>
  <si>
    <t>Provide robust documents/records to demonstrate that the method(s) of treatment is/are appropriate to the hazard.</t>
  </si>
  <si>
    <t>Improve dosing arrangements to minimise the production of THMs/ disinfection by- products.</t>
  </si>
  <si>
    <t>Put in place/update procedures and records for the controlled and effective management of the distribution network management, such as valve operations, flushing, tap-ins, pipe maintenance and repair.</t>
  </si>
  <si>
    <t>Put in place/update record keeping of water quality monitoring (e.g. chlorine residual measurements, sampling).</t>
  </si>
  <si>
    <t>Put in place/update appropriate backflow protection measures to prevent actual or potential contamination of the public supply</t>
  </si>
  <si>
    <t>Put in place/update procedures and records of treated water storage facility cleaning and maintenance</t>
  </si>
  <si>
    <t>Replace/upgrade treated water storage facility to ensure that its capacity is replenished with fresh water regularly throughout each day (i.e. so that its size is proportionate to usage).</t>
  </si>
  <si>
    <t>Install a vermin-proof cover not liable to corrosion</t>
  </si>
  <si>
    <t>Clean loft tanks - one off or implement a regular programme (update maintenance records)</t>
  </si>
  <si>
    <t>Replace lead pipe-work</t>
  </si>
  <si>
    <t>Replace internal pipework if corroding and causing discolouration</t>
  </si>
  <si>
    <t>Install back-flow protection on washing machines/dishwashers if water tastes of TCP</t>
  </si>
  <si>
    <t>Install adequate backflow protection between rainwater harvesting system and the drinking water supply (usually an air gap physically separating the systems)</t>
  </si>
  <si>
    <t>Ensure storage tank is of appropriate size and configuration to ensure adequate turnover of water.</t>
  </si>
  <si>
    <t>Upgrade point of use treatment device to address raw water quality</t>
  </si>
  <si>
    <t>Put in place a maintenance regime for the point of use device to include filter or lamp changing, cleaning etc.</t>
  </si>
  <si>
    <t>Replace/upgrade the UV unit</t>
  </si>
  <si>
    <t>Risk Mitigation</t>
  </si>
  <si>
    <t>Overtype or select from dropdown list of standard mitigation measures</t>
  </si>
  <si>
    <t>Brief descriptions of the issues</t>
  </si>
  <si>
    <t>Action status</t>
  </si>
  <si>
    <t>Closed</t>
  </si>
  <si>
    <t>On Target</t>
  </si>
  <si>
    <t>Pending</t>
  </si>
  <si>
    <t>Delayed</t>
  </si>
  <si>
    <t>Status of Actions</t>
  </si>
  <si>
    <t>Mitigated risk ranking</t>
  </si>
  <si>
    <t>Risk Ranking</t>
  </si>
  <si>
    <t>Description of the actions required to mitigate the risks</t>
  </si>
  <si>
    <t>Conclusion:</t>
  </si>
  <si>
    <t>Once all actions have been completed what is the status of the Private Supply</t>
  </si>
  <si>
    <t>Name &amp; Position</t>
  </si>
  <si>
    <t>Supply Name &amp; Address:</t>
  </si>
  <si>
    <t>Purpose</t>
  </si>
  <si>
    <t>Diagram of supply</t>
  </si>
  <si>
    <t>Validation of actions</t>
  </si>
  <si>
    <t>Assess records for example photographs, documentation, schematics, maintenance log, service record and certificates</t>
  </si>
  <si>
    <t>Visit site to ensure that the improvements made comply with regulations and mitigate the associated hazard to a suitable level of safety.</t>
  </si>
  <si>
    <t>Collect samples and assess sample results</t>
  </si>
  <si>
    <t>Current mitigation in place</t>
  </si>
  <si>
    <t>Additional mitigation Required</t>
  </si>
  <si>
    <t>Verification of actions following completion</t>
  </si>
  <si>
    <t>Scope of Hazards:</t>
  </si>
  <si>
    <t>Relevance</t>
  </si>
  <si>
    <t>Insert hyperlink or file location</t>
  </si>
  <si>
    <t>Address</t>
  </si>
  <si>
    <t>Site Location</t>
  </si>
  <si>
    <t>Controller</t>
  </si>
  <si>
    <t>Other</t>
  </si>
  <si>
    <t>Owner</t>
  </si>
  <si>
    <t>Consumer</t>
  </si>
  <si>
    <t>Commercial</t>
  </si>
  <si>
    <t>Domestic</t>
  </si>
  <si>
    <t>Single Domestic Dwelling</t>
  </si>
  <si>
    <t>A0</t>
  </si>
  <si>
    <t>Have there been any changes since risk assessment last carried out?</t>
  </si>
  <si>
    <t>Normal number of consumers served (maximum):</t>
  </si>
  <si>
    <t>Dandridge District Council</t>
  </si>
  <si>
    <t>Tendering District Council</t>
  </si>
  <si>
    <t>Unanswered question</t>
  </si>
  <si>
    <t>Date of Risk Assessment:</t>
  </si>
  <si>
    <r>
      <t>Estimated daily volume of water supplied (m</t>
    </r>
    <r>
      <rPr>
        <b/>
        <sz val="8"/>
        <rFont val="Calibri"/>
        <family val="2"/>
        <scheme val="minor"/>
      </rPr>
      <t>3</t>
    </r>
    <r>
      <rPr>
        <b/>
        <sz val="11"/>
        <rFont val="Calibri"/>
        <family val="2"/>
        <scheme val="minor"/>
      </rPr>
      <t xml:space="preserve"> per day):</t>
    </r>
  </si>
  <si>
    <t>Tonbridge and Malling Borough Council</t>
  </si>
  <si>
    <t>Manuals, SOP's, Instructions for use</t>
  </si>
  <si>
    <t>Summary of previous sample results</t>
  </si>
  <si>
    <t>Summary of details of previous investigations and actions taken</t>
  </si>
  <si>
    <t>Any changes to the equipment, ownership or management should result is a 'Yes'  Please use the severity option to determine if these changes are an improvement or deterioration</t>
  </si>
  <si>
    <t>Private Water Supply: Risk Assessment Report</t>
  </si>
  <si>
    <t>Section E - SOURCE: Mains water supplied by means of pipes (Regulation 8 supplies)</t>
  </si>
  <si>
    <t>E1</t>
  </si>
  <si>
    <t xml:space="preserve">Is there evidence the supply main is coal tar lined?  </t>
  </si>
  <si>
    <t>Coal tar was used pre-1970 to line iron mains to protect them from corrosion.  This material contains compounds, amongst others, called polycyclic aromatic hydrocarbons, some of which are known to be carcinogenic above certain concentrations (consult WHO guidelines).  Furthermore, coal tar lining can cause various unpleasant aesthetic issues, including petrochemical like taste and odours.  Positive evidence for the presence of coal-tar linings may be the analytical results for PAH's or reports of taste and odour.  Checks can be made via water company websites for failures of these parameters.  In addition, checks can be made with the water company to determine any recorded coal tar lined mains, and whether the local area was relined as part of its renovation programme.  If there is any positive evidence of the presence of coal-tar linings, the water company can confirm any existing control measures and any planned long term remediation. In the absence of any positive evidence, score the likelihood as 1.</t>
  </si>
  <si>
    <t>E2</t>
  </si>
  <si>
    <t>Are there sediments in the main?</t>
  </si>
  <si>
    <t>Sediment in mains may be present as particles of iron, manganese and aluminium caused by the corrosion of cast iron mains or when these have not been removed effectively by treatment.  When sediments are mobilised they cause transient aesthetic issues.  Failures of iron, manganese and turbidity can be checked through water company websites.  In addition, checks can be made with the water company to determine the number of consumers who reported discolouration in the supply area within the last 12 months.</t>
  </si>
  <si>
    <t>E3</t>
  </si>
  <si>
    <t>Is the section of main upstream of the point of supply subject to good turnover of water (e.g. are there connections to properties nearby which would ensure the water is refreshed in the main constantly)?</t>
  </si>
  <si>
    <t>Water that remains standing due to a lack of demand or throughput of water for any reason will stagnate over time causing the water quality to deteriorate.  Surges of demand downstream, and notably where there is a sudden downstream drop in pressure will pull this poor water quality into supply leading to aesthetic issues.  Consult with the water company to determine if there is evidence of poor turnover through taste and odour breaches or complaints, discolouration issues or detection of microbiological indicators such as coliform failures or elevated colony counts.  In the absence of positive evidence of poor turnover, score the likelihood as 1.</t>
  </si>
  <si>
    <t>E4</t>
  </si>
  <si>
    <t>If the area feeding the supply has had water quality related complaints in the last 12 months, have the causes been mitigated?</t>
  </si>
  <si>
    <t>Checks can be made with the relevant water company to determine if there have been higher than average numbers of complaints in the local area in the last 12 months, and if so whether the cause has been identified and remediated.</t>
  </si>
  <si>
    <t>E5</t>
  </si>
  <si>
    <t>Have any chemical parameters exceeded the standard in the previous 12 months in the mains supply?</t>
  </si>
  <si>
    <t>Water companies are duty bound to comply with the Water Supply  (Water Quality) Regulations 2000 (as amended) and supply water that is wholesome, as defined by those regulations.  The Water Company is also duty bound to monitor its supplies to demonstrate to the DWI that it complies with the regulations.  The information/data provided by this monitoring is made available to the general public, usually via company websites.  This should be consulted to provide assurance that the supply has been consistently wholesome for 12 months prior to the risk assessment. The company may also have notices, undertakings or authorised departures on this supply specifying improvement works to achieve a wholesome supply.  Where these are in place, confirm what remedial action is required and when it will be delivered.</t>
  </si>
  <si>
    <t>E6</t>
  </si>
  <si>
    <t>Are there backflow protection deficiencies at any upstream industrial or commercial premises?</t>
  </si>
  <si>
    <t xml:space="preserve">Chemical or microbiological contamination from upstream industrial and/or certain types of commercial activities such as printers, manufacturing businesses, dry cleaners, abattoirs, etc. can occur where there is a lack of, or inadequate, protection against the back-siphonage of contaminated water where compliance with the Water Supply (Fittings) Regulations has not been met.  Check with the water company whether any current backflow protection deficiencies have been identified at any upstream commercial/industrial premises through their water fittings inspections programme.  </t>
  </si>
  <si>
    <t>E7</t>
  </si>
  <si>
    <t>E8</t>
  </si>
  <si>
    <t>E9</t>
  </si>
  <si>
    <t>Section V - DISTRIBUTION: Distribution Network</t>
  </si>
  <si>
    <t>V2</t>
  </si>
  <si>
    <t>Are there latrines, septic tanks, waste pipes, animal enclosures or cess pits present in the vicinity of the distribution system?</t>
  </si>
  <si>
    <t>If unsewered human or animal sanitation is present within 50m of the distribution system then there is potential for raw human sewage to contaminate the distribution network if there are any defects. Consider any available information on the positioning of septic tanks as well as their condition (maintenance), as well as any available information on the soakaway location in relation to the distribution network. Similarly if there are pit latrines in use, e.g. at a campsite or areas where chemical toilets are discharged, confirm the location of the disposal point or latrine in relation to any clean water pipes.</t>
  </si>
  <si>
    <t>If chlorine disinfection is practiced is there a disinfectant residual in the distribution network?</t>
  </si>
  <si>
    <t>V7</t>
  </si>
  <si>
    <t>Is there any other route by which contamination can enter the distribution network via back-flow?  If there is ponding of surface water or poor drainage, could water be pulled into the system during low pressure or changes in pressure, e.g. backflow from hoses, taps, or standpipes?</t>
  </si>
  <si>
    <t>Contamination can also enter the distribution network via back-flow.  This comprises back pressure (pushed) or back-siphonage (sucked). Where pressure differentials occur without suitable back-flow or air gap protection then contamination may enter the network through cross connections; leaking joints, broken pipes etc. Back-flow and other suitable fittings (including air gap protection) should be installed on animal watering troughs, standpipes, hoses, commercial premises, for example. If the drinking water is originally from a public supply (i.e. to a PDS or temporary event) the relevant water company or licensee will have responsibility for the enforcement of the Water Fitting Regulations 1999 and should be consulted if any cross connections, back-siphonage and back-flow hazards are identified.</t>
  </si>
  <si>
    <t>V8</t>
  </si>
  <si>
    <t xml:space="preserve">Is there evidence any pipes are coal tar lined? </t>
  </si>
  <si>
    <t>Coal tar was used pre-1970 to line iron mains.  Coal-tar linings can be discounted in plastic, cement mains or asbestos mains.  This material contains compounds, amongst others, called polycyclic aromatic hydrocarbons, some of which are known to be carcinogenic above certain concentrations (consult WHO guidelines).  Furthermore, coal tar lining can cause various unpleasant aesthetic issues, including petrochemical like taste and odours.  Positive evidence for the presence of coal-tar linings may be the analytical results for PAH's or reports of taste and odour.  Determine whether any records exist of the presence of coal tar lined mains.  If there is any positive evidence of the presence of coal-tar linings, the person in control can confirm any existing control measures and any planned long term remediation. In the absence of any positive evidence, score the likelihood as 1.</t>
  </si>
  <si>
    <t xml:space="preserve">Pipes that are laid overground or in shallow trenches may be at risk to damage by gnawing rodents, or accidental damage by other wildlife or livestock or any other means, including those caused by motorised vehicles or machinery.  Consider this risk in terms of the pipe material, their position, location, exposure to vermin and other animals, use of surroundings. Freezing or overheating may also occur - regular temperature checks should be undertaken (particularly during extremes of weather, and if overheating regular flushing of the water may help reduce the risk of algal growth, or lagging may help protect from freezing. </t>
  </si>
  <si>
    <t>V14</t>
  </si>
  <si>
    <t>Where there is copper pipework present, is it corroding?</t>
  </si>
  <si>
    <t xml:space="preserve">Where copper pipes are used in the distribution system, these problems can be determined through on-site tests, or may manifest in taste complaints (metallic) or discolouration (blue/green) or laboratory tests. </t>
  </si>
  <si>
    <t>V15</t>
  </si>
  <si>
    <t xml:space="preserve">Is there the potential for backflow from commercial premises, domestic premises, unauthorised connections, standpipes or unregulated supplies? </t>
  </si>
  <si>
    <t xml:space="preserve">If the premises are within the private supply check whether backflow protection is in place.  If the supply is a PDS the appropriate Water Company can confirm whether any existing backflow deficiencies have been identifed upstream of the supply to the PDS. All PWS should follow this best practice with back flow devices being installed. </t>
  </si>
  <si>
    <t>Have there been complaints or reports of water quality problems (e.g. taste, odours or reports of any aquatic animals (freshwater shrimp, louse or worms)?</t>
  </si>
  <si>
    <t>Section W - DISTRIBUTION: Storage of treated water in the distribution network (including private distribution systems)</t>
  </si>
  <si>
    <t>Access covers and air vents present potential routes of ingress of water and other materials, which pose a risk of microbiological contamination and poor aesthetic quality. Vents should be checked to ensure adequate protective mesh is in place to prevent access of vermin and other wildlife, and ingress of general debris (leaves, insects, soil etc).  Entry/access covers should be of a robust material, watertight and in a state of good general repair.  There should be seals around the opening to the reservoir/tank that are in a sound state of repair (i.e. not in a state of decay, absent or do not provide an adequate seal against ingress).</t>
  </si>
  <si>
    <t>Section X - Premises supplied (applicable to domestic dwelling or commercial premises)</t>
  </si>
  <si>
    <t>Section Y - Point of use devices ( i.e individual property treatment systems such as UV systems, filter, membrane, Reverse osmosis (RO) under the sink)</t>
  </si>
  <si>
    <t>Y5</t>
  </si>
  <si>
    <t>Section Z - MANAGEMENT &amp; CONTROL:   To determine the risk rating for this section, answer questions Z2 to Z27 to inform the answer to Z1.There should only one risk rating for this section in Z1.</t>
  </si>
  <si>
    <t>Are records kept of key checks e.g. Equipment maintenance, site inspections, on-site tests, etc</t>
  </si>
  <si>
    <t>Is there a documented procedure for carrying out mains tappings (making new connections into pipes)?</t>
  </si>
  <si>
    <t>Should be determined by asking for records of installations.</t>
  </si>
  <si>
    <t>Local Authorities</t>
  </si>
  <si>
    <t xml:space="preserve">Hazard Guidance - </t>
  </si>
  <si>
    <t>Highest mitigated rating:</t>
  </si>
  <si>
    <t>Final rating:</t>
  </si>
  <si>
    <t>Overall supply risk classification</t>
  </si>
  <si>
    <r>
      <t xml:space="preserve">Private Water Supply: Risk Assessment Tool
</t>
    </r>
    <r>
      <rPr>
        <b/>
        <sz val="10"/>
        <color theme="1"/>
        <rFont val="Calibri"/>
        <family val="2"/>
        <scheme val="minor"/>
      </rPr>
      <t>This sheet may be printed and taken to site to use as a guide and a reminder sheet for questions to ask following your desktop study.  Any questions already answered will not appear, however any comments for reminders and notes you put in on the risk assessment tab will appear here for reference.</t>
    </r>
  </si>
  <si>
    <r>
      <t xml:space="preserve">Private Water Supply: Risk Assessment Register 
</t>
    </r>
    <r>
      <rPr>
        <b/>
        <sz val="9"/>
        <color theme="1"/>
        <rFont val="Calibri"/>
        <family val="2"/>
        <scheme val="minor"/>
      </rPr>
      <t>Guidance:  Select your risk level</t>
    </r>
  </si>
  <si>
    <t>Private Water Supply: Risk Assessment tool - Reg8</t>
  </si>
  <si>
    <t>Description of risk root cause</t>
  </si>
  <si>
    <t>Deadline for completion</t>
  </si>
  <si>
    <t>Action Owner</t>
  </si>
  <si>
    <t>Main Risk</t>
  </si>
  <si>
    <t>Associated risks</t>
  </si>
  <si>
    <t>Action Plan 1</t>
  </si>
  <si>
    <t>Action Plan 2</t>
  </si>
  <si>
    <t>Action Plan 3</t>
  </si>
  <si>
    <t>Action Plan 4</t>
  </si>
  <si>
    <t>Action Plan 5</t>
  </si>
  <si>
    <t>Action Plan 6</t>
  </si>
  <si>
    <t>Action Plan 7</t>
  </si>
  <si>
    <t>Action Plan 8</t>
  </si>
  <si>
    <t>Action Plan 9</t>
  </si>
  <si>
    <t>Action Plan 10</t>
  </si>
  <si>
    <t>Select entire sheet; copy and paste into an email and return to DWI.Enquiries@defra.gsi.gov.uk</t>
  </si>
  <si>
    <t>Status of supply before mitigation actions are undertaken</t>
  </si>
  <si>
    <t>Risk rating:</t>
  </si>
  <si>
    <t>Outstanding actions</t>
  </si>
  <si>
    <t>Risk categories</t>
  </si>
  <si>
    <t>Remedial actions required to improve the supply</t>
  </si>
  <si>
    <t>Deadline for completion of actions</t>
  </si>
  <si>
    <t>No Guidance available</t>
  </si>
  <si>
    <t>Enter Description</t>
  </si>
  <si>
    <t>Enter name or initials</t>
  </si>
  <si>
    <t>Private Water Supply Risk 
Assessment - Action Plan</t>
  </si>
  <si>
    <t>Reg 8 Tool</t>
  </si>
  <si>
    <t>Private Water Supply Risk Assessment - Summary</t>
  </si>
  <si>
    <t>Regulation 10 (England) – Small or shared (&gt;1 property) supplies, up to 10m3 day</t>
  </si>
  <si>
    <t>Regulation 11 (Wales) - Shared supplies to &gt;1 properties up to 10m3 day and those to single tenanted dwellings.</t>
  </si>
  <si>
    <t>Regulation 9 - Large supplies (10m3/day or more) and those used as part of a commercial or public activity</t>
  </si>
  <si>
    <t>Regulation 10 (England)  - A supply to a single dwelling not provided as part of a commercial or public activity</t>
  </si>
  <si>
    <t>Regulation 10 (Wales) – A supply to a single untenanted dwellings only not used as part of a commercial or public activity.</t>
  </si>
  <si>
    <t>Current mitigation</t>
  </si>
  <si>
    <t xml:space="preserve">Monitors installed which are linked to either alarms or automatic shut off devices to ensure treatment systems are effective. </t>
  </si>
  <si>
    <t xml:space="preserve">Additional filters or carbon filter (GAC) present designed to remove discolouration.  Additional sand or fabric filter to remove physical particulates.    </t>
  </si>
  <si>
    <t>Maintenance and service records are being kept and suitable procedures exist for all aspects of the supply and distribution system</t>
  </si>
  <si>
    <t>Security arrangements installed to prevent unauthorised access</t>
  </si>
  <si>
    <t>Protection from wildlife and/or livestock contamination</t>
  </si>
  <si>
    <t>Tank cleaning programme</t>
  </si>
  <si>
    <t xml:space="preserve">Storage of chemicals, fertilisers, pesticides (including the location of sheep dips) or fuel is restricted in the vicinity of the source (450m). </t>
  </si>
  <si>
    <t xml:space="preserve">Diversion channels, ditches or bunding to divert flow away from the vicinity of the source. Include regular checks and maintenance.   </t>
  </si>
  <si>
    <t>Oil or fuel stores are adequately bunded and marked on the site schematic.</t>
  </si>
  <si>
    <t xml:space="preserve">Slurry spreading or slurry lagoon is restricted within 50metres from the source following Environmental  Regulations enforced by the Environmental Agency.  </t>
  </si>
  <si>
    <t>Backflow protection is installed</t>
  </si>
  <si>
    <t>Equipment is protected from flooding</t>
  </si>
  <si>
    <t>Procedures exist around the purchase of approved treatment chemicals, their delivery, handling and use.</t>
  </si>
  <si>
    <t>Auto shutdown systems exist</t>
  </si>
  <si>
    <t>Contingency plan in place should the normal source be unavailable</t>
  </si>
  <si>
    <t>Suitable and validated treatment systems are in use</t>
  </si>
  <si>
    <t>Evidence shows that the equipment is operated according to manufacturer's instructions and is validated</t>
  </si>
  <si>
    <t>Alarms are available for failure of processes</t>
  </si>
  <si>
    <t>Cold weather protection (and other adverse conditions) is installed</t>
  </si>
  <si>
    <t>Reservoir and storage tank covers are robust and sound seals are in place to prevent ingress</t>
  </si>
  <si>
    <t>Dosing arrangements are in place to minimise the production of Tri Halo Methanes (THMs) and other disinfection by products (DBP's)</t>
  </si>
  <si>
    <t>Answer</t>
  </si>
  <si>
    <t>Risk number and description</t>
  </si>
  <si>
    <t>Due date</t>
  </si>
  <si>
    <t>Risk mitigation actions required</t>
  </si>
  <si>
    <t>East Suffolk Council</t>
  </si>
  <si>
    <t>V 2.05</t>
  </si>
  <si>
    <t>West Suffolk Council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</si>
</sst>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28" x14ac:knownFonts="1">
    <font>
      <sz val="11"/>
      <color theme="1"/>
      <name val="Calibri"/>
      <family val="2"/>
      <scheme val="minor"/>
    </font>
    <font>
      <sz val="10"/>
      <name val="Calibri"/>
      <family val="2"/>
      <scheme val="minor"/>
    </font>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1"/>
      <name val="Calibri"/>
      <family val="2"/>
      <scheme val="minor"/>
    </font>
    <font>
      <b/>
      <sz val="10"/>
      <name val="Calibri"/>
      <family val="2"/>
      <scheme val="minor"/>
    </font>
    <font>
      <b/>
      <sz val="14"/>
      <color theme="1"/>
      <name val="Calibri"/>
      <family val="2"/>
      <scheme val="minor"/>
    </font>
    <font>
      <b/>
      <sz val="10"/>
      <color theme="1"/>
      <name val="Calibri"/>
      <family val="2"/>
      <scheme val="minor"/>
    </font>
    <font>
      <b/>
      <sz val="20"/>
      <color theme="1"/>
      <name val="Calibri"/>
      <family val="2"/>
      <scheme val="minor"/>
    </font>
    <font>
      <sz val="11"/>
      <name val="Calibri"/>
      <family val="2"/>
      <scheme val="minor"/>
    </font>
    <font>
      <b/>
      <sz val="9"/>
      <color theme="1"/>
      <name val="Calibri"/>
      <family val="2"/>
      <scheme val="minor"/>
    </font>
    <font>
      <sz val="11"/>
      <color indexed="8"/>
      <name val="Calibri"/>
      <family val="2"/>
      <scheme val="minor"/>
    </font>
    <font>
      <b/>
      <sz val="12"/>
      <name val="Calibri"/>
      <family val="2"/>
      <scheme val="minor"/>
    </font>
    <font>
      <b/>
      <sz val="8"/>
      <name val="Calibri"/>
      <family val="2"/>
      <scheme val="minor"/>
    </font>
    <font>
      <b/>
      <sz val="8"/>
      <color theme="1"/>
      <name val="Calibri"/>
      <family val="2"/>
      <scheme val="minor"/>
    </font>
    <font>
      <sz val="12"/>
      <color theme="1"/>
      <name val="Calibri"/>
      <family val="2"/>
      <scheme val="minor"/>
    </font>
    <font>
      <sz val="12"/>
      <color theme="1"/>
      <name val="Arial"/>
      <family val="2"/>
    </font>
    <font>
      <b/>
      <sz val="12"/>
      <color theme="3" tint="0.59999389629810485"/>
      <name val="Calibri"/>
      <family val="2"/>
      <scheme val="minor"/>
    </font>
    <font>
      <b/>
      <sz val="16"/>
      <name val="Calibri"/>
      <family val="2"/>
      <scheme val="minor"/>
    </font>
    <font>
      <b/>
      <sz val="14"/>
      <name val="Calibri"/>
      <family val="2"/>
      <scheme val="minor"/>
    </font>
    <font>
      <sz val="11"/>
      <color theme="5" tint="0.59999389629810485"/>
      <name val="Calibri"/>
      <family val="2"/>
      <scheme val="minor"/>
    </font>
    <font>
      <b/>
      <sz val="11"/>
      <color theme="5" tint="0.59999389629810485"/>
      <name val="Calibri"/>
      <family val="2"/>
      <scheme val="minor"/>
    </font>
    <font>
      <b/>
      <sz val="12"/>
      <color theme="5" tint="0.59999389629810485"/>
      <name val="Calibri"/>
      <family val="2"/>
      <scheme val="minor"/>
    </font>
    <font>
      <b/>
      <sz val="14"/>
      <color theme="5" tint="0.59999389629810485"/>
      <name val="Calibri"/>
      <family val="2"/>
      <scheme val="minor"/>
    </font>
    <font>
      <sz val="10"/>
      <color theme="1"/>
      <name val="Calibri"/>
      <family val="2"/>
      <scheme val="minor"/>
    </font>
    <font>
      <b/>
      <sz val="11"/>
      <color theme="0" tint="-0.249977111117893"/>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5" tint="0.59996337778862885"/>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2">
    <xf numFmtId="0" fontId="0"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8" fillId="0" borderId="0"/>
  </cellStyleXfs>
  <cellXfs count="299">
    <xf numFmtId="0" fontId="0" fillId="0" borderId="0" xfId="0"/>
    <xf numFmtId="0" fontId="3" fillId="0" borderId="1" xfId="0" applyFont="1" applyBorder="1" applyAlignment="1" applyProtection="1">
      <alignment horizontal="center" vertical="center" wrapText="1"/>
      <protection locked="0"/>
    </xf>
    <xf numFmtId="0" fontId="0" fillId="0" borderId="0" xfId="0" applyAlignment="1">
      <alignment horizontal="left" vertical="top" wrapText="1"/>
    </xf>
    <xf numFmtId="0" fontId="0" fillId="0" borderId="0" xfId="0"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left"/>
    </xf>
    <xf numFmtId="0" fontId="7" fillId="0" borderId="0" xfId="0" applyFont="1" applyFill="1" applyBorder="1" applyAlignment="1">
      <alignment horizontal="left"/>
    </xf>
    <xf numFmtId="0" fontId="0" fillId="0" borderId="1" xfId="0" applyFont="1" applyBorder="1" applyAlignment="1">
      <alignment horizontal="center" vertical="center" wrapText="1"/>
    </xf>
    <xf numFmtId="0" fontId="0" fillId="0" borderId="1" xfId="0" applyFont="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0" fillId="0" borderId="0" xfId="0" applyFont="1" applyAlignment="1">
      <alignment wrapText="1"/>
    </xf>
    <xf numFmtId="0" fontId="0" fillId="0" borderId="0" xfId="0" applyFont="1" applyAlignment="1">
      <alignment horizontal="center" wrapText="1"/>
    </xf>
    <xf numFmtId="0" fontId="0"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0" fillId="2" borderId="1" xfId="0" applyFont="1" applyFill="1" applyBorder="1" applyAlignment="1" applyProtection="1">
      <alignment vertical="center" wrapText="1"/>
    </xf>
    <xf numFmtId="0" fontId="6" fillId="2" borderId="0"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Alignment="1">
      <alignment horizontal="left" vertical="top"/>
    </xf>
    <xf numFmtId="0" fontId="3" fillId="3" borderId="1" xfId="0" applyFont="1" applyFill="1" applyBorder="1" applyAlignment="1" applyProtection="1">
      <alignment vertical="center" wrapText="1"/>
    </xf>
    <xf numFmtId="0" fontId="3" fillId="2"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left" vertical="top"/>
    </xf>
    <xf numFmtId="0" fontId="0" fillId="0" borderId="0" xfId="0" applyFont="1"/>
    <xf numFmtId="0" fontId="0" fillId="0" borderId="1" xfId="0" applyFont="1" applyBorder="1" applyAlignment="1" applyProtection="1">
      <alignment wrapText="1"/>
      <protection locked="0"/>
    </xf>
    <xf numFmtId="0" fontId="0" fillId="2" borderId="0" xfId="0" applyFont="1" applyFill="1" applyBorder="1" applyAlignment="1">
      <alignment horizontal="left"/>
    </xf>
    <xf numFmtId="0" fontId="0" fillId="0" borderId="1" xfId="0"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xf>
    <xf numFmtId="0" fontId="0" fillId="2" borderId="2" xfId="0" applyFont="1" applyFill="1" applyBorder="1" applyAlignment="1" applyProtection="1">
      <alignment vertical="center" wrapText="1"/>
    </xf>
    <xf numFmtId="0" fontId="17" fillId="2" borderId="1" xfId="0" applyFont="1" applyFill="1" applyBorder="1" applyAlignment="1" applyProtection="1">
      <alignment vertical="center" wrapText="1"/>
    </xf>
    <xf numFmtId="0" fontId="0" fillId="0" borderId="0" xfId="0" applyFont="1" applyAlignment="1"/>
    <xf numFmtId="0" fontId="0" fillId="0" borderId="0" xfId="0" applyFont="1" applyFill="1" applyBorder="1" applyAlignment="1">
      <alignment horizontal="left" vertical="top"/>
    </xf>
    <xf numFmtId="0" fontId="0" fillId="0" borderId="0" xfId="0" applyFont="1" applyFill="1" applyBorder="1" applyAlignment="1"/>
    <xf numFmtId="0" fontId="11" fillId="0" borderId="0" xfId="0" applyFont="1" applyFill="1" applyBorder="1" applyAlignment="1">
      <alignment horizontal="left" vertical="top"/>
    </xf>
    <xf numFmtId="0" fontId="0" fillId="0" borderId="0" xfId="0" applyFont="1" applyFill="1" applyProtection="1"/>
    <xf numFmtId="0" fontId="0" fillId="0" borderId="0" xfId="0" applyFont="1" applyFill="1" applyAlignment="1" applyProtection="1">
      <alignment wrapText="1"/>
    </xf>
    <xf numFmtId="0" fontId="7" fillId="6" borderId="1" xfId="6" applyFont="1" applyFill="1" applyBorder="1" applyAlignment="1" applyProtection="1">
      <alignment horizontal="center" vertical="center" wrapText="1"/>
    </xf>
    <xf numFmtId="0" fontId="7" fillId="5" borderId="1" xfId="6"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7" fillId="6" borderId="1" xfId="6" quotePrefix="1" applyFont="1" applyFill="1" applyBorder="1" applyAlignment="1" applyProtection="1">
      <alignment horizontal="center" vertical="center" wrapText="1"/>
    </xf>
    <xf numFmtId="0" fontId="7" fillId="5" borderId="1" xfId="6" quotePrefix="1" applyFont="1" applyFill="1" applyBorder="1" applyAlignment="1" applyProtection="1">
      <alignment horizontal="center" vertical="center" wrapText="1"/>
    </xf>
    <xf numFmtId="0" fontId="7" fillId="6" borderId="1" xfId="6" quotePrefix="1"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11" fillId="0" borderId="0" xfId="0" applyFont="1" applyFill="1" applyBorder="1" applyAlignment="1">
      <alignment horizontal="left"/>
    </xf>
    <xf numFmtId="0" fontId="0" fillId="0" borderId="0" xfId="0" applyFont="1" applyFill="1" applyAlignment="1">
      <alignment horizontal="left" vertical="top"/>
    </xf>
    <xf numFmtId="0" fontId="0" fillId="0" borderId="1" xfId="0" applyFont="1" applyBorder="1" applyAlignment="1" applyProtection="1">
      <alignment horizontal="center" vertical="center" wrapText="1"/>
    </xf>
    <xf numFmtId="0" fontId="0" fillId="0" borderId="0" xfId="0" applyFont="1" applyAlignment="1" applyProtection="1">
      <alignment horizontal="center" wrapText="1"/>
    </xf>
    <xf numFmtId="0" fontId="0" fillId="0" borderId="0" xfId="0" applyFont="1" applyAlignment="1" applyProtection="1">
      <alignment wrapText="1"/>
    </xf>
    <xf numFmtId="0" fontId="0" fillId="0" borderId="0" xfId="0" applyFont="1" applyAlignment="1" applyProtection="1"/>
    <xf numFmtId="0" fontId="0" fillId="0" borderId="0" xfId="0" applyFont="1" applyProtection="1">
      <protection locked="0"/>
    </xf>
    <xf numFmtId="0" fontId="0" fillId="0" borderId="0" xfId="0" applyFont="1" applyFill="1" applyProtection="1">
      <protection locked="0"/>
    </xf>
    <xf numFmtId="0" fontId="5" fillId="0" borderId="1" xfId="0" applyFont="1" applyFill="1" applyBorder="1" applyAlignment="1" applyProtection="1">
      <alignment vertical="center" wrapText="1"/>
      <protection locked="0"/>
    </xf>
    <xf numFmtId="0" fontId="0" fillId="0" borderId="1" xfId="0" applyFont="1" applyBorder="1" applyAlignment="1" applyProtection="1">
      <alignment horizontal="center" vertical="center" wrapText="1"/>
    </xf>
    <xf numFmtId="0" fontId="0" fillId="0" borderId="2" xfId="0" applyFont="1" applyBorder="1" applyAlignment="1" applyProtection="1">
      <alignment horizontal="left" wrapText="1"/>
      <protection locked="0"/>
    </xf>
    <xf numFmtId="0" fontId="0" fillId="0" borderId="2" xfId="0" applyFont="1" applyBorder="1" applyAlignment="1" applyProtection="1">
      <alignment wrapText="1"/>
      <protection locked="0"/>
    </xf>
    <xf numFmtId="0" fontId="0" fillId="2" borderId="1" xfId="0" applyFont="1" applyFill="1" applyBorder="1" applyAlignment="1" applyProtection="1">
      <alignment horizontal="center" vertical="center" wrapText="1"/>
    </xf>
    <xf numFmtId="0" fontId="0" fillId="0" borderId="2" xfId="0" applyFont="1" applyBorder="1" applyAlignment="1" applyProtection="1">
      <alignment vertical="center" wrapText="1"/>
    </xf>
    <xf numFmtId="0" fontId="0" fillId="0" borderId="2" xfId="0" applyFont="1" applyBorder="1" applyAlignment="1" applyProtection="1">
      <alignment vertical="center" wrapText="1"/>
      <protection locked="0"/>
    </xf>
    <xf numFmtId="0" fontId="3" fillId="0" borderId="0" xfId="0" applyFont="1" applyFill="1" applyBorder="1" applyAlignment="1">
      <alignment horizontal="left" vertical="center"/>
    </xf>
    <xf numFmtId="0" fontId="13" fillId="0" borderId="0" xfId="6" applyFont="1" applyFill="1" applyBorder="1" applyAlignment="1">
      <alignment horizontal="left" vertical="center"/>
    </xf>
    <xf numFmtId="0" fontId="3"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xf>
    <xf numFmtId="0" fontId="11" fillId="0" borderId="0" xfId="0" applyFont="1" applyFill="1" applyBorder="1" applyAlignment="1">
      <alignment wrapText="1"/>
    </xf>
    <xf numFmtId="0" fontId="3" fillId="8" borderId="1" xfId="0" applyFont="1" applyFill="1" applyBorder="1" applyAlignment="1" applyProtection="1">
      <alignment horizontal="center" vertical="center" wrapText="1"/>
    </xf>
    <xf numFmtId="0" fontId="19" fillId="9" borderId="4" xfId="0" applyFont="1" applyFill="1" applyBorder="1" applyAlignment="1" applyProtection="1">
      <alignment vertical="center" wrapText="1"/>
    </xf>
    <xf numFmtId="0" fontId="10" fillId="10" borderId="5" xfId="0" applyFont="1" applyFill="1" applyBorder="1" applyAlignment="1">
      <alignment vertical="center"/>
    </xf>
    <xf numFmtId="164" fontId="19" fillId="10" borderId="0" xfId="0" applyNumberFormat="1" applyFont="1" applyFill="1" applyBorder="1" applyAlignment="1">
      <alignment vertical="center"/>
    </xf>
    <xf numFmtId="0" fontId="0" fillId="10" borderId="0" xfId="0" applyFont="1" applyFill="1" applyBorder="1" applyAlignment="1">
      <alignment horizontal="right" vertical="center"/>
    </xf>
    <xf numFmtId="0" fontId="14" fillId="10" borderId="2" xfId="0" applyFont="1" applyFill="1" applyBorder="1" applyAlignment="1">
      <alignment vertical="center"/>
    </xf>
    <xf numFmtId="0" fontId="6" fillId="10" borderId="2" xfId="0" applyFont="1" applyFill="1" applyBorder="1" applyAlignment="1"/>
    <xf numFmtId="0" fontId="3" fillId="11" borderId="1" xfId="0" applyFont="1" applyFill="1" applyBorder="1"/>
    <xf numFmtId="0" fontId="3" fillId="11" borderId="2" xfId="0" applyFont="1" applyFill="1" applyBorder="1" applyAlignment="1">
      <alignment horizontal="left"/>
    </xf>
    <xf numFmtId="0" fontId="3" fillId="11" borderId="15" xfId="0" applyFont="1" applyFill="1" applyBorder="1"/>
    <xf numFmtId="0" fontId="22" fillId="10" borderId="0" xfId="0" applyFont="1" applyFill="1"/>
    <xf numFmtId="0" fontId="24" fillId="10" borderId="3" xfId="0" applyFont="1" applyFill="1" applyBorder="1" applyAlignment="1">
      <alignment vertical="center"/>
    </xf>
    <xf numFmtId="0" fontId="24" fillId="10" borderId="4" xfId="0" applyFont="1" applyFill="1" applyBorder="1" applyAlignment="1">
      <alignment vertical="center"/>
    </xf>
    <xf numFmtId="0" fontId="24" fillId="10" borderId="0" xfId="0" applyFont="1" applyFill="1" applyBorder="1" applyAlignment="1">
      <alignment vertical="center"/>
    </xf>
    <xf numFmtId="0" fontId="3" fillId="11" borderId="1" xfId="0" applyFont="1" applyFill="1" applyBorder="1" applyAlignment="1" applyProtection="1">
      <alignment horizontal="right" vertical="center" wrapText="1"/>
    </xf>
    <xf numFmtId="0" fontId="3" fillId="11" borderId="3" xfId="0" applyFont="1" applyFill="1" applyBorder="1" applyAlignment="1" applyProtection="1">
      <alignment vertical="center" wrapText="1"/>
    </xf>
    <xf numFmtId="0" fontId="5" fillId="11" borderId="1" xfId="0" applyFont="1" applyFill="1" applyBorder="1" applyAlignment="1" applyProtection="1">
      <alignment horizontal="center" vertical="center" wrapText="1"/>
    </xf>
    <xf numFmtId="0" fontId="5" fillId="11" borderId="1" xfId="0" applyFont="1" applyFill="1" applyBorder="1" applyAlignment="1" applyProtection="1">
      <alignment vertical="center" wrapText="1"/>
    </xf>
    <xf numFmtId="0" fontId="5" fillId="11" borderId="1" xfId="0" applyFont="1" applyFill="1" applyBorder="1" applyAlignment="1" applyProtection="1">
      <alignment vertical="center" wrapText="1"/>
      <protection locked="0"/>
    </xf>
    <xf numFmtId="0" fontId="6" fillId="11" borderId="1" xfId="0" applyFont="1" applyFill="1" applyBorder="1" applyAlignment="1" applyProtection="1">
      <alignment horizontal="center" vertical="center" wrapText="1"/>
    </xf>
    <xf numFmtId="0" fontId="3" fillId="11" borderId="1" xfId="0"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xf>
    <xf numFmtId="0" fontId="23" fillId="11" borderId="1" xfId="0" applyFont="1" applyFill="1" applyBorder="1" applyAlignment="1" applyProtection="1">
      <alignment horizontal="center" vertical="center" wrapText="1"/>
    </xf>
    <xf numFmtId="0" fontId="23" fillId="11" borderId="1" xfId="0" applyFont="1" applyFill="1" applyBorder="1" applyAlignment="1" applyProtection="1">
      <alignment horizontal="center" vertical="center" wrapText="1"/>
      <protection locked="0"/>
    </xf>
    <xf numFmtId="0" fontId="22" fillId="11" borderId="1" xfId="0" applyFont="1" applyFill="1" applyBorder="1" applyAlignment="1" applyProtection="1">
      <alignment vertical="center" wrapText="1"/>
      <protection locked="0"/>
    </xf>
    <xf numFmtId="0" fontId="22" fillId="11" borderId="2" xfId="0" applyFont="1" applyFill="1" applyBorder="1" applyAlignment="1" applyProtection="1">
      <alignment vertical="center" wrapText="1"/>
    </xf>
    <xf numFmtId="0" fontId="0" fillId="11" borderId="1" xfId="0" applyFont="1" applyFill="1" applyBorder="1" applyAlignment="1" applyProtection="1">
      <alignment vertical="center" wrapText="1"/>
    </xf>
    <xf numFmtId="0" fontId="3" fillId="11" borderId="1" xfId="0" applyFont="1" applyFill="1" applyBorder="1" applyAlignment="1" applyProtection="1">
      <alignment horizontal="center" vertical="top" wrapText="1"/>
    </xf>
    <xf numFmtId="0" fontId="11" fillId="11" borderId="1" xfId="0" applyFont="1" applyFill="1" applyBorder="1" applyAlignment="1">
      <alignment horizontal="left" vertical="center" wrapText="1"/>
    </xf>
    <xf numFmtId="0" fontId="3" fillId="11" borderId="4" xfId="0" applyFont="1" applyFill="1" applyBorder="1" applyAlignment="1">
      <alignment horizontal="center" vertical="top" wrapText="1"/>
    </xf>
    <xf numFmtId="0" fontId="3" fillId="11" borderId="4" xfId="0" applyFont="1" applyFill="1" applyBorder="1" applyAlignment="1">
      <alignment vertical="top" wrapText="1"/>
    </xf>
    <xf numFmtId="0" fontId="16" fillId="11" borderId="3" xfId="0" applyFont="1" applyFill="1" applyBorder="1" applyAlignment="1">
      <alignment horizontal="right" vertical="top"/>
    </xf>
    <xf numFmtId="0" fontId="0" fillId="11" borderId="1" xfId="0" applyFont="1" applyFill="1" applyBorder="1" applyAlignment="1">
      <alignment vertical="center" wrapText="1"/>
    </xf>
    <xf numFmtId="43" fontId="6" fillId="11" borderId="1" xfId="1" applyFont="1" applyFill="1" applyBorder="1" applyAlignment="1">
      <alignment horizontal="center" vertical="top" wrapText="1"/>
    </xf>
    <xf numFmtId="0" fontId="3" fillId="11" borderId="1" xfId="0" applyFont="1" applyFill="1" applyBorder="1" applyAlignment="1">
      <alignment horizontal="center" vertical="top" wrapText="1"/>
    </xf>
    <xf numFmtId="0" fontId="8" fillId="11" borderId="1" xfId="0" applyFont="1" applyFill="1" applyBorder="1" applyAlignment="1" applyProtection="1">
      <alignment horizontal="left" vertical="top" wrapText="1"/>
      <protection locked="0"/>
    </xf>
    <xf numFmtId="0" fontId="3" fillId="11" borderId="1" xfId="0" applyFont="1" applyFill="1" applyBorder="1" applyAlignment="1" applyProtection="1">
      <alignment horizontal="center" vertical="center"/>
    </xf>
    <xf numFmtId="0" fontId="6" fillId="11" borderId="13" xfId="6" applyFont="1" applyFill="1" applyBorder="1" applyAlignment="1" applyProtection="1">
      <alignment horizontal="center" vertical="center"/>
    </xf>
    <xf numFmtId="0" fontId="6" fillId="11" borderId="1" xfId="6" applyFont="1" applyFill="1" applyBorder="1" applyAlignment="1" applyProtection="1">
      <alignment horizontal="center" vertical="center"/>
    </xf>
    <xf numFmtId="0" fontId="3" fillId="11" borderId="1" xfId="0" applyFont="1" applyFill="1" applyBorder="1" applyAlignment="1" applyProtection="1">
      <alignment horizontal="right" vertical="center"/>
    </xf>
    <xf numFmtId="0" fontId="25" fillId="11" borderId="0" xfId="0" applyFont="1" applyFill="1" applyBorder="1" applyAlignment="1" applyProtection="1">
      <alignment horizontal="center" vertical="center" wrapText="1"/>
    </xf>
    <xf numFmtId="0" fontId="26" fillId="0" borderId="0" xfId="0" applyFont="1" applyFill="1" applyBorder="1" applyAlignment="1">
      <alignment horizontal="left"/>
    </xf>
    <xf numFmtId="14" fontId="0" fillId="0" borderId="0" xfId="0" applyNumberFormat="1" applyFont="1" applyFill="1" applyAlignment="1" applyProtection="1">
      <alignment horizontal="center" vertical="center" wrapText="1"/>
      <protection locked="0"/>
    </xf>
    <xf numFmtId="0" fontId="6" fillId="0" borderId="1" xfId="6"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protection locked="0"/>
    </xf>
    <xf numFmtId="0" fontId="7" fillId="6" borderId="1" xfId="6" quotePrefix="1" applyFont="1" applyFill="1" applyBorder="1" applyAlignment="1" applyProtection="1">
      <alignment horizontal="center" vertical="center" wrapText="1"/>
    </xf>
    <xf numFmtId="0" fontId="7" fillId="6" borderId="1" xfId="6" quotePrefix="1" applyFont="1" applyFill="1" applyBorder="1" applyAlignment="1" applyProtection="1">
      <alignment horizontal="center" vertical="center" wrapText="1"/>
    </xf>
    <xf numFmtId="0" fontId="7" fillId="5" borderId="1" xfId="6" quotePrefix="1" applyFont="1" applyFill="1" applyBorder="1" applyAlignment="1" applyProtection="1">
      <alignment horizontal="center" vertical="center" wrapText="1"/>
    </xf>
    <xf numFmtId="14" fontId="0" fillId="0" borderId="1" xfId="0"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0" fontId="3" fillId="11" borderId="1" xfId="0" applyFont="1" applyFill="1" applyBorder="1" applyAlignment="1" applyProtection="1">
      <alignment horizontal="center" vertical="center" wrapText="1"/>
    </xf>
    <xf numFmtId="0" fontId="0" fillId="0" borderId="0" xfId="0" applyProtection="1"/>
    <xf numFmtId="0" fontId="0" fillId="0" borderId="1" xfId="0" applyFont="1" applyFill="1" applyBorder="1" applyAlignment="1" applyProtection="1">
      <alignment horizontal="center" vertical="center" wrapText="1"/>
    </xf>
    <xf numFmtId="0" fontId="27" fillId="0" borderId="0" xfId="0" applyFont="1" applyFill="1" applyAlignment="1" applyProtection="1">
      <alignment horizontal="center" vertical="center"/>
      <protection locked="0"/>
    </xf>
    <xf numFmtId="0" fontId="0" fillId="11" borderId="1" xfId="0" applyFont="1" applyFill="1" applyBorder="1" applyAlignment="1" applyProtection="1"/>
    <xf numFmtId="14" fontId="0" fillId="11" borderId="1" xfId="0" applyNumberFormat="1" applyFont="1" applyFill="1" applyBorder="1" applyAlignment="1" applyProtection="1"/>
    <xf numFmtId="0" fontId="10" fillId="11" borderId="2" xfId="0" applyFont="1" applyFill="1" applyBorder="1" applyAlignment="1" applyProtection="1">
      <alignment vertical="top"/>
    </xf>
    <xf numFmtId="0" fontId="10" fillId="11" borderId="4" xfId="0" applyFont="1" applyFill="1" applyBorder="1" applyAlignment="1" applyProtection="1">
      <alignment vertical="top" wrapText="1"/>
    </xf>
    <xf numFmtId="0" fontId="10" fillId="11" borderId="3" xfId="0" applyFont="1" applyFill="1" applyBorder="1" applyAlignment="1" applyProtection="1">
      <alignment vertical="top" wrapText="1"/>
    </xf>
    <xf numFmtId="0" fontId="9" fillId="11" borderId="9" xfId="0" applyFont="1" applyFill="1" applyBorder="1" applyAlignment="1" applyProtection="1">
      <alignment horizontal="center" vertical="top" wrapText="1"/>
    </xf>
    <xf numFmtId="0" fontId="9" fillId="11" borderId="5" xfId="0" applyFont="1" applyFill="1" applyBorder="1" applyAlignment="1" applyProtection="1">
      <alignment horizontal="center" vertical="top" wrapText="1"/>
    </xf>
    <xf numFmtId="0" fontId="9" fillId="11" borderId="10" xfId="0" applyFont="1" applyFill="1" applyBorder="1" applyAlignment="1" applyProtection="1">
      <alignment horizontal="center" vertical="top" wrapText="1"/>
    </xf>
    <xf numFmtId="0" fontId="1" fillId="0" borderId="0" xfId="0" applyFont="1" applyFill="1"/>
    <xf numFmtId="0" fontId="6" fillId="10" borderId="1" xfId="0" applyFont="1" applyFill="1" applyBorder="1" applyAlignment="1">
      <alignment vertical="center"/>
    </xf>
    <xf numFmtId="0" fontId="23" fillId="10" borderId="0" xfId="0" applyFont="1" applyFill="1" applyBorder="1" applyAlignment="1"/>
    <xf numFmtId="0" fontId="6" fillId="10" borderId="1" xfId="0" applyFont="1" applyFill="1" applyBorder="1" applyAlignment="1">
      <alignment vertical="center" wrapText="1"/>
    </xf>
    <xf numFmtId="0" fontId="6" fillId="0" borderId="1" xfId="0" applyFont="1" applyFill="1" applyBorder="1" applyAlignment="1" applyProtection="1">
      <alignment vertical="center" wrapText="1"/>
      <protection locked="0"/>
    </xf>
    <xf numFmtId="0" fontId="3" fillId="10" borderId="4" xfId="0" applyFont="1" applyFill="1" applyBorder="1" applyAlignment="1" applyProtection="1">
      <alignment horizontal="center" wrapText="1"/>
      <protection locked="0"/>
    </xf>
    <xf numFmtId="0" fontId="7" fillId="5" borderId="1" xfId="6" quotePrefix="1" applyFont="1" applyFill="1" applyBorder="1" applyAlignment="1" applyProtection="1">
      <alignment horizontal="center" vertical="center" wrapText="1"/>
    </xf>
    <xf numFmtId="0" fontId="7" fillId="6" borderId="1" xfId="6" quotePrefix="1" applyFont="1" applyFill="1" applyBorder="1" applyAlignment="1" applyProtection="1">
      <alignment horizontal="center" vertical="center" wrapText="1"/>
    </xf>
    <xf numFmtId="0" fontId="0" fillId="0" borderId="0" xfId="0" quotePrefix="1" applyFont="1" applyFill="1" applyBorder="1" applyAlignment="1">
      <alignment horizontal="left"/>
    </xf>
    <xf numFmtId="0" fontId="3" fillId="2" borderId="0" xfId="0" applyFont="1" applyFill="1" applyBorder="1" applyAlignment="1">
      <alignment horizontal="right"/>
    </xf>
    <xf numFmtId="0" fontId="0" fillId="0" borderId="0" xfId="0" applyFont="1" applyFill="1" applyBorder="1" applyAlignment="1">
      <alignment horizontal="right"/>
    </xf>
    <xf numFmtId="0" fontId="11" fillId="0" borderId="0" xfId="0" applyFont="1" applyFill="1" applyBorder="1" applyAlignment="1">
      <alignment horizontal="right" vertical="top"/>
    </xf>
    <xf numFmtId="0" fontId="0" fillId="0" borderId="0" xfId="0" applyFont="1" applyFill="1" applyBorder="1" applyAlignment="1">
      <alignment horizontal="right" vertical="top"/>
    </xf>
    <xf numFmtId="0" fontId="0" fillId="0" borderId="0" xfId="0" applyFill="1" applyBorder="1" applyAlignment="1">
      <alignment horizontal="right"/>
    </xf>
    <xf numFmtId="0" fontId="3" fillId="0" borderId="1" xfId="0" applyFont="1" applyBorder="1" applyAlignment="1" applyProtection="1">
      <alignment horizontal="center" vertical="center" wrapText="1"/>
      <protection locked="0"/>
    </xf>
    <xf numFmtId="14" fontId="6" fillId="11" borderId="1" xfId="0" applyNumberFormat="1" applyFont="1" applyFill="1" applyBorder="1" applyAlignment="1" applyProtection="1">
      <alignment horizontal="center" vertical="top" wrapText="1"/>
      <protection locked="0"/>
    </xf>
    <xf numFmtId="0" fontId="0" fillId="11" borderId="1" xfId="0" applyFill="1" applyBorder="1" applyAlignment="1">
      <alignment horizontal="left" vertical="top" wrapText="1"/>
    </xf>
    <xf numFmtId="0" fontId="6" fillId="11" borderId="1" xfId="0" applyFont="1" applyFill="1" applyBorder="1" applyAlignment="1" applyProtection="1">
      <alignment horizontal="center" vertical="top" wrapText="1"/>
      <protection locked="0"/>
    </xf>
    <xf numFmtId="0" fontId="0" fillId="0" borderId="1" xfId="0" applyBorder="1" applyAlignment="1">
      <alignment horizontal="left" vertical="top" wrapText="1"/>
    </xf>
    <xf numFmtId="0" fontId="8" fillId="11" borderId="1" xfId="0" applyFont="1" applyFill="1" applyBorder="1" applyAlignment="1">
      <alignment horizontal="left" vertical="top" wrapText="1"/>
    </xf>
    <xf numFmtId="0" fontId="0" fillId="0" borderId="2" xfId="0" applyBorder="1" applyAlignment="1" applyProtection="1">
      <alignment horizontal="left" vertical="top" wrapText="1"/>
      <protection locked="0"/>
    </xf>
    <xf numFmtId="0" fontId="0" fillId="0" borderId="3" xfId="0" applyFont="1" applyBorder="1" applyAlignment="1">
      <alignment horizontal="left" vertical="center" wrapText="1"/>
    </xf>
    <xf numFmtId="0" fontId="6" fillId="0" borderId="1" xfId="0" applyFont="1" applyFill="1" applyBorder="1" applyAlignment="1" applyProtection="1">
      <alignment horizontal="left" vertical="top" wrapText="1"/>
      <protection locked="0"/>
    </xf>
    <xf numFmtId="14" fontId="6" fillId="0" borderId="1" xfId="0" applyNumberFormat="1" applyFont="1" applyFill="1" applyBorder="1" applyAlignment="1" applyProtection="1">
      <alignment horizontal="left" vertical="top" wrapText="1"/>
      <protection locked="0"/>
    </xf>
    <xf numFmtId="0" fontId="3" fillId="0" borderId="0" xfId="0" applyFont="1" applyFill="1" applyAlignment="1">
      <alignment horizontal="left" vertical="top"/>
    </xf>
    <xf numFmtId="0" fontId="3" fillId="3"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xf>
    <xf numFmtId="0" fontId="7" fillId="0" borderId="1" xfId="6" quotePrefix="1" applyFont="1" applyFill="1" applyBorder="1" applyAlignment="1" applyProtection="1">
      <alignment horizontal="center" vertical="center" wrapText="1"/>
      <protection locked="0"/>
    </xf>
    <xf numFmtId="0" fontId="0" fillId="7" borderId="1" xfId="0" applyFont="1" applyFill="1" applyBorder="1" applyAlignment="1">
      <alignment horizontal="center"/>
    </xf>
    <xf numFmtId="0" fontId="6" fillId="10" borderId="2" xfId="0" applyFont="1" applyFill="1" applyBorder="1" applyAlignment="1">
      <alignment horizontal="left" vertical="center"/>
    </xf>
    <xf numFmtId="0" fontId="6" fillId="10" borderId="4" xfId="0" applyFont="1" applyFill="1" applyBorder="1" applyAlignment="1">
      <alignment horizontal="left" vertical="center"/>
    </xf>
    <xf numFmtId="0" fontId="6" fillId="10" borderId="3" xfId="0" applyFont="1" applyFill="1" applyBorder="1" applyAlignment="1">
      <alignment horizontal="left" vertical="center"/>
    </xf>
    <xf numFmtId="0" fontId="0" fillId="0" borderId="1" xfId="0" applyFont="1" applyBorder="1" applyAlignment="1" applyProtection="1">
      <alignment horizontal="left" vertical="top" wrapText="1"/>
      <protection locked="0"/>
    </xf>
    <xf numFmtId="0" fontId="3" fillId="11" borderId="2" xfId="0" applyFont="1" applyFill="1" applyBorder="1" applyAlignment="1">
      <alignment horizontal="left"/>
    </xf>
    <xf numFmtId="0" fontId="3" fillId="11" borderId="4" xfId="0" applyFont="1" applyFill="1" applyBorder="1" applyAlignment="1">
      <alignment horizontal="left"/>
    </xf>
    <xf numFmtId="0" fontId="3" fillId="11" borderId="3" xfId="0" applyFont="1" applyFill="1" applyBorder="1" applyAlignment="1">
      <alignment horizontal="left"/>
    </xf>
    <xf numFmtId="0" fontId="3" fillId="11" borderId="1" xfId="0" applyFont="1" applyFill="1" applyBorder="1" applyAlignment="1">
      <alignment horizontal="left"/>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3" fillId="11" borderId="2" xfId="0" applyFont="1" applyFill="1" applyBorder="1" applyAlignment="1" applyProtection="1">
      <alignment horizontal="left" vertical="top" wrapText="1"/>
    </xf>
    <xf numFmtId="0" fontId="3" fillId="11" borderId="4" xfId="0" applyFont="1" applyFill="1" applyBorder="1" applyAlignment="1" applyProtection="1">
      <alignment horizontal="left" vertical="top" wrapText="1"/>
    </xf>
    <xf numFmtId="0" fontId="3" fillId="11" borderId="3" xfId="0" applyFont="1" applyFill="1" applyBorder="1" applyAlignment="1" applyProtection="1">
      <alignment horizontal="left" vertical="top" wrapText="1"/>
    </xf>
    <xf numFmtId="0" fontId="0" fillId="0" borderId="6" xfId="0" applyFont="1" applyBorder="1" applyAlignment="1" applyProtection="1">
      <alignment horizontal="left" vertical="top" wrapText="1"/>
      <protection locked="0"/>
    </xf>
    <xf numFmtId="14" fontId="6" fillId="0" borderId="1"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0" fillId="10" borderId="0" xfId="0" applyFont="1" applyFill="1" applyBorder="1" applyAlignment="1">
      <alignment horizontal="center" vertical="center"/>
    </xf>
    <xf numFmtId="0" fontId="0" fillId="0" borderId="11"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7"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0" fillId="0" borderId="8" xfId="0" applyFont="1" applyBorder="1" applyAlignment="1" applyProtection="1">
      <alignment horizontal="center" vertical="top" wrapText="1"/>
      <protection locked="0"/>
    </xf>
    <xf numFmtId="0" fontId="0" fillId="0" borderId="9" xfId="0" applyFont="1" applyBorder="1" applyAlignment="1" applyProtection="1">
      <alignment horizontal="center" vertical="top" wrapText="1"/>
      <protection locked="0"/>
    </xf>
    <xf numFmtId="0" fontId="0" fillId="0" borderId="5" xfId="0" applyFont="1" applyBorder="1" applyAlignment="1" applyProtection="1">
      <alignment horizontal="center" vertical="top" wrapText="1"/>
      <protection locked="0"/>
    </xf>
    <xf numFmtId="0" fontId="0" fillId="0" borderId="10" xfId="0" applyFont="1" applyBorder="1" applyAlignment="1" applyProtection="1">
      <alignment horizontal="center" vertical="top" wrapText="1"/>
      <protection locked="0"/>
    </xf>
    <xf numFmtId="0" fontId="14" fillId="10" borderId="1" xfId="0" applyFont="1" applyFill="1" applyBorder="1" applyAlignment="1">
      <alignment horizontal="left" vertical="center"/>
    </xf>
    <xf numFmtId="0" fontId="6" fillId="0" borderId="14"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10" borderId="1" xfId="0" applyFont="1" applyFill="1" applyBorder="1" applyAlignment="1">
      <alignment horizontal="left" vertical="center"/>
    </xf>
    <xf numFmtId="0" fontId="6" fillId="10" borderId="1" xfId="0" applyFont="1" applyFill="1" applyBorder="1" applyAlignment="1">
      <alignment horizontal="center" vertical="center" wrapText="1"/>
    </xf>
    <xf numFmtId="0" fontId="6" fillId="10" borderId="1" xfId="0" applyFont="1" applyFill="1" applyBorder="1" applyAlignment="1">
      <alignment horizontal="left" vertical="center" wrapText="1"/>
    </xf>
    <xf numFmtId="0" fontId="6" fillId="0" borderId="1" xfId="0" applyFont="1" applyFill="1" applyBorder="1" applyAlignment="1" applyProtection="1">
      <alignment horizontal="center" vertical="center" wrapText="1"/>
      <protection locked="0"/>
    </xf>
    <xf numFmtId="0" fontId="10" fillId="11" borderId="2" xfId="0" applyFont="1" applyFill="1" applyBorder="1" applyAlignment="1" applyProtection="1">
      <alignment horizontal="center" vertical="center" wrapText="1"/>
    </xf>
    <xf numFmtId="0" fontId="10" fillId="11" borderId="4" xfId="0" applyFont="1" applyFill="1" applyBorder="1" applyAlignment="1" applyProtection="1">
      <alignment horizontal="center" vertical="center" wrapText="1"/>
    </xf>
    <xf numFmtId="0" fontId="10" fillId="11" borderId="3" xfId="0" applyFont="1" applyFill="1" applyBorder="1" applyAlignment="1" applyProtection="1">
      <alignment horizontal="center" vertical="center" wrapText="1"/>
    </xf>
    <xf numFmtId="0" fontId="9" fillId="11"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5" fillId="11" borderId="2" xfId="0" applyFont="1" applyFill="1" applyBorder="1" applyAlignment="1" applyProtection="1">
      <alignment horizontal="center" vertical="center" wrapText="1"/>
    </xf>
    <xf numFmtId="0" fontId="5" fillId="11" borderId="4" xfId="0" applyFont="1" applyFill="1" applyBorder="1" applyAlignment="1" applyProtection="1">
      <alignment horizontal="center" vertical="center" wrapText="1"/>
    </xf>
    <xf numFmtId="0" fontId="5" fillId="11" borderId="3" xfId="0" applyFont="1" applyFill="1" applyBorder="1" applyAlignment="1" applyProtection="1">
      <alignment horizontal="center" vertical="center" wrapText="1"/>
    </xf>
    <xf numFmtId="164" fontId="5" fillId="11" borderId="2" xfId="0" applyNumberFormat="1" applyFont="1" applyFill="1" applyBorder="1" applyAlignment="1" applyProtection="1">
      <alignment horizontal="center" vertical="center" wrapText="1"/>
    </xf>
    <xf numFmtId="164" fontId="5" fillId="11" borderId="4" xfId="0" applyNumberFormat="1" applyFont="1" applyFill="1" applyBorder="1" applyAlignment="1" applyProtection="1">
      <alignment horizontal="center" vertical="center" wrapText="1"/>
    </xf>
    <xf numFmtId="164" fontId="5" fillId="11" borderId="3" xfId="0" applyNumberFormat="1" applyFont="1" applyFill="1" applyBorder="1" applyAlignment="1" applyProtection="1">
      <alignment horizontal="center" vertical="center" wrapText="1"/>
    </xf>
    <xf numFmtId="0" fontId="5" fillId="11" borderId="4" xfId="0" applyFont="1" applyFill="1" applyBorder="1" applyAlignment="1" applyProtection="1">
      <alignment horizontal="left" vertical="center" wrapText="1"/>
    </xf>
    <xf numFmtId="0" fontId="5" fillId="11" borderId="3" xfId="0" applyFont="1" applyFill="1" applyBorder="1" applyAlignment="1" applyProtection="1">
      <alignment horizontal="left" vertical="center" wrapText="1"/>
    </xf>
    <xf numFmtId="0" fontId="5" fillId="11" borderId="2" xfId="0" applyFont="1" applyFill="1" applyBorder="1" applyAlignment="1" applyProtection="1">
      <alignment horizontal="right" vertical="center" wrapText="1"/>
    </xf>
    <xf numFmtId="0" fontId="5" fillId="11" borderId="4" xfId="0" applyFont="1" applyFill="1" applyBorder="1" applyAlignment="1" applyProtection="1">
      <alignment horizontal="right" vertical="center" wrapText="1"/>
    </xf>
    <xf numFmtId="0" fontId="3" fillId="11" borderId="2" xfId="0" applyFont="1" applyFill="1" applyBorder="1" applyAlignment="1" applyProtection="1">
      <alignment horizontal="left" vertical="center"/>
    </xf>
    <xf numFmtId="0" fontId="3" fillId="11" borderId="4" xfId="0" applyFont="1" applyFill="1" applyBorder="1" applyAlignment="1" applyProtection="1">
      <alignment horizontal="left" vertical="center"/>
    </xf>
    <xf numFmtId="0" fontId="6" fillId="11" borderId="2" xfId="0" applyFont="1" applyFill="1" applyBorder="1" applyAlignment="1" applyProtection="1">
      <alignment horizontal="center" vertical="center" wrapText="1"/>
    </xf>
    <xf numFmtId="0" fontId="6" fillId="11" borderId="3" xfId="0" applyFont="1" applyFill="1" applyBorder="1" applyAlignment="1" applyProtection="1">
      <alignment horizontal="center" vertical="center" wrapText="1"/>
    </xf>
    <xf numFmtId="0" fontId="3" fillId="11" borderId="2" xfId="0" applyFont="1" applyFill="1" applyBorder="1" applyAlignment="1" applyProtection="1">
      <alignment horizontal="center" vertical="center" wrapText="1"/>
    </xf>
    <xf numFmtId="0" fontId="3" fillId="11" borderId="3" xfId="0" applyFont="1" applyFill="1" applyBorder="1" applyAlignment="1" applyProtection="1">
      <alignment horizontal="center" vertical="center" wrapText="1"/>
    </xf>
    <xf numFmtId="0" fontId="10" fillId="11" borderId="7" xfId="0" applyFont="1" applyFill="1" applyBorder="1" applyAlignment="1" applyProtection="1">
      <alignment horizontal="center" wrapText="1"/>
    </xf>
    <xf numFmtId="0" fontId="10" fillId="11" borderId="0" xfId="0" applyFont="1" applyFill="1" applyBorder="1" applyAlignment="1" applyProtection="1">
      <alignment horizontal="center" wrapText="1"/>
    </xf>
    <xf numFmtId="0" fontId="3" fillId="11" borderId="0" xfId="0" applyFont="1" applyFill="1" applyBorder="1" applyAlignment="1" applyProtection="1">
      <alignment horizontal="center" vertical="top" wrapText="1"/>
    </xf>
    <xf numFmtId="0" fontId="10" fillId="11" borderId="1" xfId="0" applyFont="1" applyFill="1" applyBorder="1" applyAlignment="1">
      <alignment horizontal="center" wrapText="1"/>
    </xf>
    <xf numFmtId="0" fontId="3" fillId="11" borderId="4" xfId="0" applyFont="1" applyFill="1" applyBorder="1" applyAlignment="1">
      <alignment horizontal="center" wrapText="1"/>
    </xf>
    <xf numFmtId="0" fontId="6" fillId="11" borderId="1" xfId="0" applyFont="1" applyFill="1" applyBorder="1" applyAlignment="1" applyProtection="1">
      <alignment horizontal="center" vertical="top" wrapText="1"/>
      <protection locked="0"/>
    </xf>
    <xf numFmtId="0" fontId="6" fillId="11" borderId="2" xfId="0" applyFont="1" applyFill="1" applyBorder="1" applyAlignment="1" applyProtection="1">
      <alignment horizontal="center" vertical="top" wrapText="1"/>
      <protection locked="0"/>
    </xf>
    <xf numFmtId="0" fontId="6" fillId="11" borderId="3" xfId="0" applyFont="1" applyFill="1" applyBorder="1" applyAlignment="1" applyProtection="1">
      <alignment horizontal="center" vertical="top" wrapText="1"/>
      <protection locked="0"/>
    </xf>
    <xf numFmtId="0" fontId="6" fillId="11" borderId="4" xfId="0" applyFont="1" applyFill="1" applyBorder="1" applyAlignment="1" applyProtection="1">
      <alignment horizontal="center" vertical="top" wrapText="1"/>
      <protection locked="0"/>
    </xf>
    <xf numFmtId="14" fontId="23" fillId="11" borderId="2" xfId="0" applyNumberFormat="1" applyFont="1" applyFill="1" applyBorder="1" applyAlignment="1" applyProtection="1">
      <alignment horizontal="center" vertical="top" wrapText="1"/>
      <protection locked="0"/>
    </xf>
    <xf numFmtId="14" fontId="23" fillId="11" borderId="4" xfId="0" applyNumberFormat="1" applyFont="1" applyFill="1" applyBorder="1" applyAlignment="1" applyProtection="1">
      <alignment horizontal="center" vertical="top" wrapText="1"/>
      <protection locked="0"/>
    </xf>
    <xf numFmtId="14" fontId="23" fillId="11" borderId="3" xfId="0" applyNumberFormat="1" applyFont="1" applyFill="1" applyBorder="1" applyAlignment="1" applyProtection="1">
      <alignment horizontal="center"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0" fillId="11" borderId="1" xfId="0" applyFont="1" applyFill="1" applyBorder="1" applyAlignment="1" applyProtection="1">
      <alignment horizontal="center" vertical="top" wrapText="1"/>
      <protection locked="0"/>
    </xf>
    <xf numFmtId="0" fontId="8" fillId="11" borderId="2" xfId="0" applyFont="1" applyFill="1" applyBorder="1" applyAlignment="1" applyProtection="1">
      <alignment horizontal="left" vertical="top" wrapText="1"/>
      <protection locked="0"/>
    </xf>
    <xf numFmtId="0" fontId="8" fillId="11" borderId="3" xfId="0" applyFont="1"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20" fillId="0" borderId="1" xfId="0" applyFont="1" applyFill="1" applyBorder="1" applyAlignment="1" applyProtection="1">
      <alignment horizontal="center" vertical="center" wrapText="1"/>
      <protection locked="0"/>
    </xf>
    <xf numFmtId="0" fontId="27" fillId="0" borderId="2" xfId="6" quotePrefix="1" applyFont="1" applyFill="1" applyBorder="1" applyAlignment="1" applyProtection="1">
      <alignment horizontal="center" vertical="center" wrapText="1"/>
      <protection locked="0"/>
    </xf>
    <xf numFmtId="0" fontId="27" fillId="0" borderId="4" xfId="6" quotePrefix="1" applyFont="1" applyFill="1" applyBorder="1" applyAlignment="1" applyProtection="1">
      <alignment horizontal="center" vertical="center" wrapText="1"/>
      <protection locked="0"/>
    </xf>
    <xf numFmtId="0" fontId="27" fillId="0" borderId="3" xfId="6" quotePrefix="1"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xf>
    <xf numFmtId="0" fontId="3" fillId="11" borderId="4" xfId="0" applyFont="1" applyFill="1" applyBorder="1" applyAlignment="1" applyProtection="1">
      <alignment horizontal="center"/>
    </xf>
    <xf numFmtId="0" fontId="3" fillId="11" borderId="3" xfId="0" applyFont="1" applyFill="1" applyBorder="1" applyAlignment="1" applyProtection="1">
      <alignment horizontal="center"/>
    </xf>
    <xf numFmtId="0" fontId="7" fillId="5" borderId="1" xfId="6" quotePrefix="1" applyFont="1" applyFill="1" applyBorder="1" applyAlignment="1" applyProtection="1">
      <alignment horizontal="center" vertical="center" wrapText="1"/>
    </xf>
    <xf numFmtId="0" fontId="9" fillId="0" borderId="2"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0" fillId="11" borderId="2" xfId="0" applyFont="1" applyFill="1" applyBorder="1" applyAlignment="1" applyProtection="1">
      <alignment horizontal="center"/>
    </xf>
    <xf numFmtId="0" fontId="0" fillId="11" borderId="4" xfId="0" applyFont="1" applyFill="1" applyBorder="1" applyAlignment="1" applyProtection="1">
      <alignment horizontal="center"/>
    </xf>
    <xf numFmtId="0" fontId="0" fillId="11" borderId="3" xfId="0" applyFont="1" applyFill="1" applyBorder="1" applyAlignment="1" applyProtection="1">
      <alignment horizontal="center"/>
    </xf>
    <xf numFmtId="0" fontId="7" fillId="0" borderId="1" xfId="6" quotePrefix="1" applyFont="1" applyFill="1" applyBorder="1" applyAlignment="1" applyProtection="1">
      <alignment horizontal="center" vertical="center" wrapText="1"/>
      <protection locked="0"/>
    </xf>
    <xf numFmtId="0" fontId="7" fillId="6" borderId="1" xfId="6" quotePrefix="1" applyFont="1" applyFill="1" applyBorder="1" applyAlignment="1" applyProtection="1">
      <alignment horizontal="center" vertical="center" wrapText="1"/>
    </xf>
    <xf numFmtId="0" fontId="7" fillId="11" borderId="2" xfId="6" applyFont="1" applyFill="1" applyBorder="1" applyAlignment="1" applyProtection="1">
      <alignment horizontal="center" wrapText="1"/>
    </xf>
    <xf numFmtId="0" fontId="7" fillId="11" borderId="4" xfId="6" applyFont="1" applyFill="1" applyBorder="1" applyAlignment="1" applyProtection="1">
      <alignment horizontal="center" wrapText="1"/>
    </xf>
    <xf numFmtId="0" fontId="7" fillId="11" borderId="3" xfId="6" applyFont="1" applyFill="1" applyBorder="1" applyAlignment="1" applyProtection="1">
      <alignment horizontal="center" wrapText="1"/>
    </xf>
    <xf numFmtId="0" fontId="6" fillId="11" borderId="2" xfId="6" quotePrefix="1" applyFont="1" applyFill="1" applyBorder="1" applyAlignment="1" applyProtection="1">
      <alignment horizontal="center"/>
    </xf>
    <xf numFmtId="0" fontId="6" fillId="11" borderId="4" xfId="6" quotePrefix="1" applyFont="1" applyFill="1" applyBorder="1" applyAlignment="1" applyProtection="1">
      <alignment horizontal="center"/>
    </xf>
    <xf numFmtId="0" fontId="6" fillId="11" borderId="3" xfId="6" quotePrefix="1" applyFont="1" applyFill="1" applyBorder="1" applyAlignment="1" applyProtection="1">
      <alignment horizontal="center"/>
    </xf>
    <xf numFmtId="0" fontId="6" fillId="11" borderId="13" xfId="6" applyFont="1" applyFill="1" applyBorder="1" applyAlignment="1" applyProtection="1">
      <alignment horizontal="center"/>
    </xf>
    <xf numFmtId="0" fontId="6" fillId="11" borderId="14" xfId="6" applyFont="1" applyFill="1" applyBorder="1" applyAlignment="1" applyProtection="1">
      <alignment horizontal="center"/>
    </xf>
    <xf numFmtId="0" fontId="21" fillId="11" borderId="1" xfId="6" applyFont="1" applyFill="1" applyBorder="1" applyAlignment="1" applyProtection="1">
      <alignment horizontal="right" vertical="center"/>
    </xf>
    <xf numFmtId="0" fontId="20" fillId="11" borderId="2" xfId="6" applyFont="1" applyFill="1" applyBorder="1" applyAlignment="1" applyProtection="1">
      <alignment horizontal="center" vertical="center"/>
    </xf>
    <xf numFmtId="0" fontId="20" fillId="11" borderId="4" xfId="6" applyFont="1" applyFill="1" applyBorder="1" applyAlignment="1" applyProtection="1">
      <alignment horizontal="center" vertical="center"/>
    </xf>
    <xf numFmtId="0" fontId="20" fillId="11" borderId="3" xfId="6" applyFont="1" applyFill="1" applyBorder="1" applyAlignment="1" applyProtection="1">
      <alignment horizontal="center" vertical="center"/>
    </xf>
    <xf numFmtId="0" fontId="10" fillId="11" borderId="1" xfId="0" applyFont="1" applyFill="1" applyBorder="1" applyAlignment="1" applyProtection="1">
      <alignment horizontal="center" vertical="top" wrapText="1"/>
    </xf>
    <xf numFmtId="0" fontId="6" fillId="11" borderId="1" xfId="0" applyFont="1" applyFill="1" applyBorder="1" applyAlignment="1" applyProtection="1">
      <alignment horizontal="center" vertical="center" wrapText="1"/>
    </xf>
    <xf numFmtId="14" fontId="6" fillId="11" borderId="1" xfId="0" applyNumberFormat="1" applyFont="1" applyFill="1" applyBorder="1" applyAlignment="1" applyProtection="1">
      <alignment horizontal="center" vertical="center" wrapText="1"/>
    </xf>
    <xf numFmtId="0" fontId="0" fillId="0" borderId="2" xfId="0" applyFont="1" applyFill="1" applyBorder="1" applyAlignment="1" applyProtection="1">
      <alignment horizontal="center" vertical="top" wrapText="1"/>
      <protection locked="0"/>
    </xf>
    <xf numFmtId="0" fontId="0" fillId="0" borderId="4" xfId="0" applyFont="1" applyFill="1" applyBorder="1" applyAlignment="1" applyProtection="1">
      <alignment horizontal="center" vertical="top" wrapText="1"/>
      <protection locked="0"/>
    </xf>
    <xf numFmtId="0" fontId="0" fillId="0" borderId="3" xfId="0" applyFont="1" applyFill="1" applyBorder="1" applyAlignment="1" applyProtection="1">
      <alignment horizontal="center" vertical="top" wrapText="1"/>
      <protection locked="0"/>
    </xf>
    <xf numFmtId="0" fontId="0" fillId="0" borderId="1" xfId="0" applyFont="1" applyFill="1" applyBorder="1" applyAlignment="1" applyProtection="1">
      <alignment horizontal="center" vertical="top"/>
      <protection locked="0"/>
    </xf>
    <xf numFmtId="0" fontId="6" fillId="11" borderId="13" xfId="6" quotePrefix="1" applyFont="1" applyFill="1" applyBorder="1" applyAlignment="1" applyProtection="1">
      <alignment horizontal="center"/>
    </xf>
    <xf numFmtId="0" fontId="0" fillId="0" borderId="1" xfId="0" applyFont="1" applyFill="1" applyBorder="1" applyAlignment="1" applyProtection="1">
      <alignment horizontal="center" vertical="center" wrapText="1"/>
    </xf>
    <xf numFmtId="0" fontId="3" fillId="11" borderId="1" xfId="0" applyFont="1" applyFill="1" applyBorder="1" applyAlignment="1" applyProtection="1">
      <alignment horizontal="center" vertical="center" wrapText="1"/>
    </xf>
    <xf numFmtId="0" fontId="3" fillId="11" borderId="1" xfId="0" applyFont="1" applyFill="1" applyBorder="1" applyAlignment="1" applyProtection="1">
      <alignment horizontal="center"/>
    </xf>
    <xf numFmtId="0" fontId="9" fillId="11" borderId="9" xfId="0" applyFont="1" applyFill="1" applyBorder="1" applyAlignment="1" applyProtection="1">
      <alignment horizontal="center" vertical="top" wrapText="1"/>
    </xf>
    <xf numFmtId="0" fontId="9" fillId="11" borderId="5" xfId="0" applyFont="1" applyFill="1" applyBorder="1" applyAlignment="1" applyProtection="1">
      <alignment horizontal="center" vertical="top" wrapText="1"/>
    </xf>
    <xf numFmtId="0" fontId="9" fillId="11" borderId="10" xfId="0" applyFont="1" applyFill="1" applyBorder="1" applyAlignment="1" applyProtection="1">
      <alignment horizontal="center" vertical="top" wrapText="1"/>
    </xf>
    <xf numFmtId="0" fontId="14" fillId="11" borderId="1" xfId="0" applyFont="1" applyFill="1" applyBorder="1" applyAlignment="1" applyProtection="1">
      <alignment horizontal="center" vertical="top" wrapText="1"/>
    </xf>
    <xf numFmtId="0" fontId="14" fillId="11" borderId="1" xfId="0" applyFont="1" applyFill="1" applyBorder="1" applyAlignment="1" applyProtection="1">
      <alignment horizontal="center" vertical="center" wrapText="1"/>
    </xf>
    <xf numFmtId="14" fontId="14" fillId="11" borderId="1" xfId="0" applyNumberFormat="1"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xf>
    <xf numFmtId="0" fontId="14" fillId="11" borderId="2" xfId="6" applyFont="1" applyFill="1" applyBorder="1" applyAlignment="1" applyProtection="1">
      <alignment horizontal="center" vertical="center" wrapText="1"/>
    </xf>
    <xf numFmtId="0" fontId="14" fillId="11" borderId="3" xfId="6" applyFont="1" applyFill="1" applyBorder="1" applyAlignment="1" applyProtection="1">
      <alignment horizontal="center" vertical="center" wrapText="1"/>
    </xf>
    <xf numFmtId="0" fontId="14" fillId="0" borderId="2" xfId="6" applyFont="1" applyFill="1" applyBorder="1" applyAlignment="1" applyProtection="1">
      <alignment horizontal="center" vertical="center" wrapText="1"/>
      <protection locked="0"/>
    </xf>
    <xf numFmtId="0" fontId="14" fillId="0" borderId="4" xfId="6" applyFont="1" applyFill="1" applyBorder="1" applyAlignment="1" applyProtection="1">
      <alignment horizontal="center" vertical="center" wrapText="1"/>
      <protection locked="0"/>
    </xf>
    <xf numFmtId="0" fontId="14" fillId="0" borderId="3" xfId="6" applyFont="1" applyFill="1" applyBorder="1" applyAlignment="1" applyProtection="1">
      <alignment horizontal="center" vertical="center" wrapText="1"/>
      <protection locked="0"/>
    </xf>
    <xf numFmtId="0" fontId="6" fillId="11" borderId="2" xfId="6" applyFont="1" applyFill="1" applyBorder="1" applyAlignment="1" applyProtection="1">
      <alignment horizontal="center" vertical="center"/>
    </xf>
    <xf numFmtId="0" fontId="6" fillId="11" borderId="3" xfId="6" applyFont="1" applyFill="1" applyBorder="1" applyAlignment="1" applyProtection="1">
      <alignment horizontal="center" vertical="center"/>
    </xf>
    <xf numFmtId="0" fontId="0" fillId="11" borderId="2" xfId="0" applyFont="1" applyFill="1" applyBorder="1" applyAlignment="1" applyProtection="1">
      <alignment horizontal="center" vertical="top"/>
    </xf>
    <xf numFmtId="0" fontId="0" fillId="11" borderId="4" xfId="0" applyFont="1" applyFill="1" applyBorder="1" applyAlignment="1" applyProtection="1">
      <alignment horizontal="center" vertical="top"/>
    </xf>
    <xf numFmtId="0" fontId="0" fillId="11" borderId="3" xfId="0" applyFont="1" applyFill="1" applyBorder="1" applyAlignment="1" applyProtection="1">
      <alignment horizontal="center" vertical="top"/>
    </xf>
  </cellXfs>
  <cellStyles count="12">
    <cellStyle name="Comma" xfId="1" builtinId="3"/>
    <cellStyle name="Comma 2" xfId="9"/>
    <cellStyle name="Comma 3" xfId="8"/>
    <cellStyle name="Normal" xfId="0" builtinId="0"/>
    <cellStyle name="Normal 2" xfId="6"/>
    <cellStyle name="Normal 3" xfId="4"/>
    <cellStyle name="Normal 4" xfId="5"/>
    <cellStyle name="Normal 5" xfId="7"/>
    <cellStyle name="Normal 5 2" xfId="10"/>
    <cellStyle name="Normal 6" xfId="11"/>
    <cellStyle name="Normal 7" xfId="2"/>
    <cellStyle name="Normal 7 2" xfId="3"/>
  </cellStyles>
  <dxfs count="165">
    <dxf>
      <font>
        <color theme="0"/>
      </font>
    </dxf>
    <dxf>
      <font>
        <color theme="0"/>
      </font>
    </dxf>
    <dxf>
      <font>
        <color theme="0"/>
      </font>
    </dxf>
    <dxf>
      <font>
        <b/>
        <i val="0"/>
        <u val="double"/>
        <color theme="1"/>
      </font>
      <fill>
        <patternFill>
          <bgColor rgb="FFFF0000"/>
        </patternFill>
      </fill>
    </dxf>
    <dxf>
      <font>
        <color theme="1"/>
      </font>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b/>
        <i val="0"/>
        <color theme="0" tint="-0.24994659260841701"/>
      </font>
    </dxf>
    <dxf>
      <font>
        <color theme="0" tint="-0.24994659260841701"/>
      </font>
    </dxf>
    <dxf>
      <font>
        <color theme="6" tint="0.59996337778862885"/>
      </font>
    </dxf>
    <dxf>
      <font>
        <b/>
        <i val="0"/>
        <color theme="0" tint="-0.24994659260841701"/>
      </font>
    </dxf>
    <dxf>
      <font>
        <color theme="0" tint="-0.24994659260841701"/>
      </font>
    </dxf>
    <dxf>
      <font>
        <color theme="6" tint="0.59996337778862885"/>
      </font>
    </dxf>
    <dxf>
      <font>
        <b/>
        <i val="0"/>
        <color theme="0" tint="-0.24994659260841701"/>
      </font>
    </dxf>
    <dxf>
      <font>
        <color theme="0" tint="-0.24994659260841701"/>
      </font>
    </dxf>
    <dxf>
      <font>
        <color theme="6" tint="0.59996337778862885"/>
      </font>
    </dxf>
    <dxf>
      <font>
        <b/>
        <i val="0"/>
        <color theme="0" tint="-0.24994659260841701"/>
      </font>
    </dxf>
    <dxf>
      <font>
        <color theme="0" tint="-0.24994659260841701"/>
      </font>
    </dxf>
    <dxf>
      <font>
        <color theme="6" tint="0.59996337778862885"/>
      </font>
    </dxf>
    <dxf>
      <font>
        <b/>
        <i val="0"/>
        <color theme="0" tint="-0.24994659260841701"/>
      </font>
    </dxf>
    <dxf>
      <font>
        <color theme="0" tint="-0.24994659260841701"/>
      </font>
    </dxf>
    <dxf>
      <font>
        <color theme="6" tint="0.59996337778862885"/>
      </font>
    </dxf>
    <dxf>
      <font>
        <b/>
        <i val="0"/>
        <color theme="0" tint="-0.24994659260841701"/>
      </font>
    </dxf>
    <dxf>
      <font>
        <color theme="0" tint="-0.24994659260841701"/>
      </font>
    </dxf>
    <dxf>
      <font>
        <color theme="6" tint="0.59996337778862885"/>
      </font>
    </dxf>
    <dxf>
      <font>
        <b/>
        <i val="0"/>
        <color theme="0" tint="-0.24994659260841701"/>
      </font>
    </dxf>
    <dxf>
      <font>
        <color theme="0" tint="-0.24994659260841701"/>
      </font>
    </dxf>
    <dxf>
      <font>
        <color theme="6" tint="0.59996337778862885"/>
      </font>
    </dxf>
    <dxf>
      <font>
        <b/>
        <i val="0"/>
        <color theme="0" tint="-0.24994659260841701"/>
      </font>
    </dxf>
    <dxf>
      <font>
        <color theme="0" tint="-0.24994659260841701"/>
      </font>
    </dxf>
    <dxf>
      <font>
        <color theme="6" tint="0.59996337778862885"/>
      </font>
    </dxf>
    <dxf>
      <font>
        <b/>
        <i val="0"/>
        <color theme="0" tint="-0.24994659260841701"/>
      </font>
    </dxf>
    <dxf>
      <font>
        <color theme="0" tint="-0.24994659260841701"/>
      </font>
    </dxf>
    <dxf>
      <font>
        <b/>
        <i val="0"/>
        <color theme="0" tint="-0.24994659260841701"/>
      </font>
    </dxf>
    <dxf>
      <font>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ont>
        <color theme="6" tint="0.59996337778862885"/>
      </font>
    </dxf>
    <dxf>
      <font>
        <color theme="0" tint="-0.24994659260841701"/>
      </font>
    </dxf>
    <dxf>
      <font>
        <color theme="0" tint="-0.24994659260841701"/>
      </font>
    </dxf>
    <dxf>
      <font>
        <color theme="0" tint="-0.24994659260841701"/>
      </font>
    </dxf>
    <dxf>
      <font>
        <color theme="0" tint="-0.24994659260841701"/>
      </font>
    </dxf>
    <dxf>
      <font>
        <color theme="6" tint="0.59996337778862885"/>
      </font>
    </dxf>
    <dxf>
      <font>
        <color theme="0" tint="-0.24994659260841701"/>
      </font>
    </dxf>
    <dxf>
      <font>
        <color theme="5" tint="0.59996337778862885"/>
      </font>
      <fill>
        <patternFill patternType="solid">
          <bgColor theme="5" tint="0.59996337778862885"/>
        </patternFill>
      </fill>
    </dxf>
    <dxf>
      <font>
        <color theme="0"/>
      </font>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color theme="5" tint="0.59996337778862885"/>
      </font>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5" tint="0.5999633777886288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ont>
        <color theme="0"/>
      </font>
    </dxf>
    <dxf>
      <font>
        <color theme="0"/>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5" tint="0.59996337778862885"/>
        </patternFill>
      </fill>
    </dxf>
    <dxf>
      <font>
        <color theme="0" tint="-0.24994659260841701"/>
      </font>
    </dxf>
    <dxf>
      <font>
        <color theme="0" tint="-0.24994659260841701"/>
      </font>
    </dxf>
    <dxf>
      <font>
        <color theme="0" tint="-0.24994659260841701"/>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hyperlink" Target="http://www.environment-agency.gov.uk/homeandleisure/37793.aspx"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4462895</xdr:colOff>
      <xdr:row>0</xdr:row>
      <xdr:rowOff>0</xdr:rowOff>
    </xdr:from>
    <xdr:to>
      <xdr:col>4</xdr:col>
      <xdr:colOff>0</xdr:colOff>
      <xdr:row>0</xdr:row>
      <xdr:rowOff>190499</xdr:rowOff>
    </xdr:to>
    <xdr:pic>
      <xdr:nvPicPr>
        <xdr:cNvPr id="2" name="Picture 1" descr="DWI-600x480.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6395"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4462895</xdr:colOff>
      <xdr:row>0</xdr:row>
      <xdr:rowOff>0</xdr:rowOff>
    </xdr:from>
    <xdr:to>
      <xdr:col>4</xdr:col>
      <xdr:colOff>0</xdr:colOff>
      <xdr:row>0</xdr:row>
      <xdr:rowOff>190499</xdr:rowOff>
    </xdr:to>
    <xdr:pic>
      <xdr:nvPicPr>
        <xdr:cNvPr id="4" name="Picture 3" descr="DWI-600x480.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2420" y="0"/>
          <a:ext cx="433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4462895</xdr:colOff>
      <xdr:row>0</xdr:row>
      <xdr:rowOff>0</xdr:rowOff>
    </xdr:from>
    <xdr:to>
      <xdr:col>6</xdr:col>
      <xdr:colOff>0</xdr:colOff>
      <xdr:row>0</xdr:row>
      <xdr:rowOff>190499</xdr:rowOff>
    </xdr:to>
    <xdr:pic>
      <xdr:nvPicPr>
        <xdr:cNvPr id="6" name="Picture 5" descr="DWI-600x480.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7645" y="0"/>
          <a:ext cx="433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4462895</xdr:colOff>
      <xdr:row>0</xdr:row>
      <xdr:rowOff>0</xdr:rowOff>
    </xdr:from>
    <xdr:to>
      <xdr:col>6</xdr:col>
      <xdr:colOff>0</xdr:colOff>
      <xdr:row>0</xdr:row>
      <xdr:rowOff>190499</xdr:rowOff>
    </xdr:to>
    <xdr:pic>
      <xdr:nvPicPr>
        <xdr:cNvPr id="7" name="Picture 6" descr="DWI-600x480.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7645" y="0"/>
          <a:ext cx="433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2209800</xdr:colOff>
      <xdr:row>14</xdr:row>
      <xdr:rowOff>38100</xdr:rowOff>
    </xdr:from>
    <xdr:to>
      <xdr:col>7</xdr:col>
      <xdr:colOff>142875</xdr:colOff>
      <xdr:row>15</xdr:row>
      <xdr:rowOff>38100</xdr:rowOff>
    </xdr:to>
    <xdr:sp macro="" textlink="">
      <xdr:nvSpPr>
        <xdr:cNvPr id="4" name="TextBox 10">
          <a:hlinkClick xmlns:r="http://schemas.openxmlformats.org/officeDocument/2006/relationships" r:id="rId1"/>
        </xdr:cNvPr>
        <xdr:cNvSpPr txBox="1"/>
      </xdr:nvSpPr>
      <xdr:spPr>
        <a:xfrm>
          <a:off x="6477000" y="7858126"/>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twoCellAnchor>
  <xdr:oneCellAnchor>
    <xdr:from>
      <xdr:col>6</xdr:col>
      <xdr:colOff>2209800</xdr:colOff>
      <xdr:row>15</xdr:row>
      <xdr:rowOff>38100</xdr:rowOff>
    </xdr:from>
    <xdr:ext cx="2171700" cy="190500"/>
    <xdr:sp macro="" textlink="">
      <xdr:nvSpPr>
        <xdr:cNvPr id="3"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16</xdr:row>
      <xdr:rowOff>38100</xdr:rowOff>
    </xdr:from>
    <xdr:ext cx="2171700" cy="190500"/>
    <xdr:sp macro="" textlink="">
      <xdr:nvSpPr>
        <xdr:cNvPr id="5"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17</xdr:row>
      <xdr:rowOff>38100</xdr:rowOff>
    </xdr:from>
    <xdr:ext cx="2171700" cy="190500"/>
    <xdr:sp macro="" textlink="">
      <xdr:nvSpPr>
        <xdr:cNvPr id="6"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18</xdr:row>
      <xdr:rowOff>38100</xdr:rowOff>
    </xdr:from>
    <xdr:ext cx="2171700" cy="190500"/>
    <xdr:sp macro="" textlink="">
      <xdr:nvSpPr>
        <xdr:cNvPr id="7"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19</xdr:row>
      <xdr:rowOff>38100</xdr:rowOff>
    </xdr:from>
    <xdr:ext cx="2171700" cy="190500"/>
    <xdr:sp macro="" textlink="">
      <xdr:nvSpPr>
        <xdr:cNvPr id="8"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20</xdr:row>
      <xdr:rowOff>38100</xdr:rowOff>
    </xdr:from>
    <xdr:ext cx="2171700" cy="190500"/>
    <xdr:sp macro="" textlink="">
      <xdr:nvSpPr>
        <xdr:cNvPr id="9"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21</xdr:row>
      <xdr:rowOff>38100</xdr:rowOff>
    </xdr:from>
    <xdr:ext cx="2171700" cy="190500"/>
    <xdr:sp macro="" textlink="">
      <xdr:nvSpPr>
        <xdr:cNvPr id="10"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15</xdr:row>
      <xdr:rowOff>38100</xdr:rowOff>
    </xdr:from>
    <xdr:ext cx="2171700" cy="190500"/>
    <xdr:sp macro="" textlink="">
      <xdr:nvSpPr>
        <xdr:cNvPr id="11"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16</xdr:row>
      <xdr:rowOff>38100</xdr:rowOff>
    </xdr:from>
    <xdr:ext cx="2171700" cy="190500"/>
    <xdr:sp macro="" textlink="">
      <xdr:nvSpPr>
        <xdr:cNvPr id="12" name="TextBox 10">
          <a:hlinkClick xmlns:r="http://schemas.openxmlformats.org/officeDocument/2006/relationships" r:id="rId1"/>
        </xdr:cNvPr>
        <xdr:cNvSpPr txBox="1"/>
      </xdr:nvSpPr>
      <xdr:spPr>
        <a:xfrm>
          <a:off x="6038850" y="289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16</xdr:row>
      <xdr:rowOff>38100</xdr:rowOff>
    </xdr:from>
    <xdr:ext cx="2171700" cy="190500"/>
    <xdr:sp macro="" textlink="">
      <xdr:nvSpPr>
        <xdr:cNvPr id="13"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17</xdr:row>
      <xdr:rowOff>38100</xdr:rowOff>
    </xdr:from>
    <xdr:ext cx="2171700" cy="190500"/>
    <xdr:sp macro="" textlink="">
      <xdr:nvSpPr>
        <xdr:cNvPr id="14" name="TextBox 10">
          <a:hlinkClick xmlns:r="http://schemas.openxmlformats.org/officeDocument/2006/relationships" r:id="rId1"/>
        </xdr:cNvPr>
        <xdr:cNvSpPr txBox="1"/>
      </xdr:nvSpPr>
      <xdr:spPr>
        <a:xfrm>
          <a:off x="6038850" y="289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17</xdr:row>
      <xdr:rowOff>38100</xdr:rowOff>
    </xdr:from>
    <xdr:ext cx="2171700" cy="190500"/>
    <xdr:sp macro="" textlink="">
      <xdr:nvSpPr>
        <xdr:cNvPr id="15" name="TextBox 14">
          <a:hlinkClick xmlns:r="http://schemas.openxmlformats.org/officeDocument/2006/relationships" r:id="rId1"/>
        </xdr:cNvPr>
        <xdr:cNvSpPr txBox="1"/>
      </xdr:nvSpPr>
      <xdr:spPr>
        <a:xfrm>
          <a:off x="6038850" y="289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37</xdr:row>
      <xdr:rowOff>38100</xdr:rowOff>
    </xdr:from>
    <xdr:ext cx="2171700" cy="190500"/>
    <xdr:sp macro="" textlink="">
      <xdr:nvSpPr>
        <xdr:cNvPr id="16"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38</xdr:row>
      <xdr:rowOff>38100</xdr:rowOff>
    </xdr:from>
    <xdr:ext cx="2171700" cy="190500"/>
    <xdr:sp macro="" textlink="">
      <xdr:nvSpPr>
        <xdr:cNvPr id="17" name="TextBox 10">
          <a:hlinkClick xmlns:r="http://schemas.openxmlformats.org/officeDocument/2006/relationships" r:id="rId1"/>
        </xdr:cNvPr>
        <xdr:cNvSpPr txBox="1"/>
      </xdr:nvSpPr>
      <xdr:spPr>
        <a:xfrm>
          <a:off x="6038850" y="289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39</xdr:row>
      <xdr:rowOff>38100</xdr:rowOff>
    </xdr:from>
    <xdr:ext cx="2171700" cy="190500"/>
    <xdr:sp macro="" textlink="">
      <xdr:nvSpPr>
        <xdr:cNvPr id="18" name="TextBox 10">
          <a:hlinkClick xmlns:r="http://schemas.openxmlformats.org/officeDocument/2006/relationships" r:id="rId1"/>
        </xdr:cNvPr>
        <xdr:cNvSpPr txBox="1"/>
      </xdr:nvSpPr>
      <xdr:spPr>
        <a:xfrm>
          <a:off x="6038850" y="308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19" name="TextBox 10">
          <a:hlinkClick xmlns:r="http://schemas.openxmlformats.org/officeDocument/2006/relationships" r:id="rId1"/>
        </xdr:cNvPr>
        <xdr:cNvSpPr txBox="1"/>
      </xdr:nvSpPr>
      <xdr:spPr>
        <a:xfrm>
          <a:off x="6038850" y="327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38</xdr:row>
      <xdr:rowOff>38100</xdr:rowOff>
    </xdr:from>
    <xdr:ext cx="2171700" cy="190500"/>
    <xdr:sp macro="" textlink="">
      <xdr:nvSpPr>
        <xdr:cNvPr id="20" name="TextBox 19">
          <a:hlinkClick xmlns:r="http://schemas.openxmlformats.org/officeDocument/2006/relationships" r:id="rId1"/>
        </xdr:cNvPr>
        <xdr:cNvSpPr txBox="1"/>
      </xdr:nvSpPr>
      <xdr:spPr>
        <a:xfrm>
          <a:off x="6038850" y="289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39</xdr:row>
      <xdr:rowOff>38100</xdr:rowOff>
    </xdr:from>
    <xdr:ext cx="2171700" cy="190500"/>
    <xdr:sp macro="" textlink="">
      <xdr:nvSpPr>
        <xdr:cNvPr id="21" name="TextBox 10">
          <a:hlinkClick xmlns:r="http://schemas.openxmlformats.org/officeDocument/2006/relationships" r:id="rId1"/>
        </xdr:cNvPr>
        <xdr:cNvSpPr txBox="1"/>
      </xdr:nvSpPr>
      <xdr:spPr>
        <a:xfrm>
          <a:off x="6038850" y="308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39</xdr:row>
      <xdr:rowOff>38100</xdr:rowOff>
    </xdr:from>
    <xdr:ext cx="2171700" cy="190500"/>
    <xdr:sp macro="" textlink="">
      <xdr:nvSpPr>
        <xdr:cNvPr id="22" name="TextBox 10">
          <a:hlinkClick xmlns:r="http://schemas.openxmlformats.org/officeDocument/2006/relationships" r:id="rId1"/>
        </xdr:cNvPr>
        <xdr:cNvSpPr txBox="1"/>
      </xdr:nvSpPr>
      <xdr:spPr>
        <a:xfrm>
          <a:off x="6038850" y="308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23" name="TextBox 10">
          <a:hlinkClick xmlns:r="http://schemas.openxmlformats.org/officeDocument/2006/relationships" r:id="rId1"/>
        </xdr:cNvPr>
        <xdr:cNvSpPr txBox="1"/>
      </xdr:nvSpPr>
      <xdr:spPr>
        <a:xfrm>
          <a:off x="6038850" y="327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24" name="TextBox 23">
          <a:hlinkClick xmlns:r="http://schemas.openxmlformats.org/officeDocument/2006/relationships" r:id="rId1"/>
        </xdr:cNvPr>
        <xdr:cNvSpPr txBox="1"/>
      </xdr:nvSpPr>
      <xdr:spPr>
        <a:xfrm>
          <a:off x="6038850" y="327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25"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26" name="TextBox 10">
          <a:hlinkClick xmlns:r="http://schemas.openxmlformats.org/officeDocument/2006/relationships" r:id="rId1"/>
        </xdr:cNvPr>
        <xdr:cNvSpPr txBox="1"/>
      </xdr:nvSpPr>
      <xdr:spPr>
        <a:xfrm>
          <a:off x="6038850" y="289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27" name="TextBox 10">
          <a:hlinkClick xmlns:r="http://schemas.openxmlformats.org/officeDocument/2006/relationships" r:id="rId1"/>
        </xdr:cNvPr>
        <xdr:cNvSpPr txBox="1"/>
      </xdr:nvSpPr>
      <xdr:spPr>
        <a:xfrm>
          <a:off x="6038850" y="308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28" name="TextBox 10">
          <a:hlinkClick xmlns:r="http://schemas.openxmlformats.org/officeDocument/2006/relationships" r:id="rId1"/>
        </xdr:cNvPr>
        <xdr:cNvSpPr txBox="1"/>
      </xdr:nvSpPr>
      <xdr:spPr>
        <a:xfrm>
          <a:off x="6038850" y="327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29" name="TextBox 28">
          <a:hlinkClick xmlns:r="http://schemas.openxmlformats.org/officeDocument/2006/relationships" r:id="rId1"/>
        </xdr:cNvPr>
        <xdr:cNvSpPr txBox="1"/>
      </xdr:nvSpPr>
      <xdr:spPr>
        <a:xfrm>
          <a:off x="6038850" y="289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30" name="TextBox 10">
          <a:hlinkClick xmlns:r="http://schemas.openxmlformats.org/officeDocument/2006/relationships" r:id="rId1"/>
        </xdr:cNvPr>
        <xdr:cNvSpPr txBox="1"/>
      </xdr:nvSpPr>
      <xdr:spPr>
        <a:xfrm>
          <a:off x="6038850" y="308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31" name="TextBox 10">
          <a:hlinkClick xmlns:r="http://schemas.openxmlformats.org/officeDocument/2006/relationships" r:id="rId1"/>
        </xdr:cNvPr>
        <xdr:cNvSpPr txBox="1"/>
      </xdr:nvSpPr>
      <xdr:spPr>
        <a:xfrm>
          <a:off x="6038850" y="308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32" name="TextBox 10">
          <a:hlinkClick xmlns:r="http://schemas.openxmlformats.org/officeDocument/2006/relationships" r:id="rId1"/>
        </xdr:cNvPr>
        <xdr:cNvSpPr txBox="1"/>
      </xdr:nvSpPr>
      <xdr:spPr>
        <a:xfrm>
          <a:off x="6038850" y="327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33" name="TextBox 32">
          <a:hlinkClick xmlns:r="http://schemas.openxmlformats.org/officeDocument/2006/relationships" r:id="rId1"/>
        </xdr:cNvPr>
        <xdr:cNvSpPr txBox="1"/>
      </xdr:nvSpPr>
      <xdr:spPr>
        <a:xfrm>
          <a:off x="6038850" y="327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34"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35" name="TextBox 10">
          <a:hlinkClick xmlns:r="http://schemas.openxmlformats.org/officeDocument/2006/relationships" r:id="rId1"/>
        </xdr:cNvPr>
        <xdr:cNvSpPr txBox="1"/>
      </xdr:nvSpPr>
      <xdr:spPr>
        <a:xfrm>
          <a:off x="6038850" y="289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36" name="TextBox 10">
          <a:hlinkClick xmlns:r="http://schemas.openxmlformats.org/officeDocument/2006/relationships" r:id="rId1"/>
        </xdr:cNvPr>
        <xdr:cNvSpPr txBox="1"/>
      </xdr:nvSpPr>
      <xdr:spPr>
        <a:xfrm>
          <a:off x="6038850" y="308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37" name="TextBox 10">
          <a:hlinkClick xmlns:r="http://schemas.openxmlformats.org/officeDocument/2006/relationships" r:id="rId1"/>
        </xdr:cNvPr>
        <xdr:cNvSpPr txBox="1"/>
      </xdr:nvSpPr>
      <xdr:spPr>
        <a:xfrm>
          <a:off x="6038850" y="327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38" name="TextBox 37">
          <a:hlinkClick xmlns:r="http://schemas.openxmlformats.org/officeDocument/2006/relationships" r:id="rId1"/>
        </xdr:cNvPr>
        <xdr:cNvSpPr txBox="1"/>
      </xdr:nvSpPr>
      <xdr:spPr>
        <a:xfrm>
          <a:off x="6038850" y="289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39" name="TextBox 10">
          <a:hlinkClick xmlns:r="http://schemas.openxmlformats.org/officeDocument/2006/relationships" r:id="rId1"/>
        </xdr:cNvPr>
        <xdr:cNvSpPr txBox="1"/>
      </xdr:nvSpPr>
      <xdr:spPr>
        <a:xfrm>
          <a:off x="6038850" y="308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40" name="TextBox 10">
          <a:hlinkClick xmlns:r="http://schemas.openxmlformats.org/officeDocument/2006/relationships" r:id="rId1"/>
        </xdr:cNvPr>
        <xdr:cNvSpPr txBox="1"/>
      </xdr:nvSpPr>
      <xdr:spPr>
        <a:xfrm>
          <a:off x="6038850" y="308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41" name="TextBox 10">
          <a:hlinkClick xmlns:r="http://schemas.openxmlformats.org/officeDocument/2006/relationships" r:id="rId1"/>
        </xdr:cNvPr>
        <xdr:cNvSpPr txBox="1"/>
      </xdr:nvSpPr>
      <xdr:spPr>
        <a:xfrm>
          <a:off x="6038850" y="327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42" name="TextBox 41">
          <a:hlinkClick xmlns:r="http://schemas.openxmlformats.org/officeDocument/2006/relationships" r:id="rId1"/>
        </xdr:cNvPr>
        <xdr:cNvSpPr txBox="1"/>
      </xdr:nvSpPr>
      <xdr:spPr>
        <a:xfrm>
          <a:off x="6038850" y="327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43"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44" name="TextBox 10">
          <a:hlinkClick xmlns:r="http://schemas.openxmlformats.org/officeDocument/2006/relationships" r:id="rId1"/>
        </xdr:cNvPr>
        <xdr:cNvSpPr txBox="1"/>
      </xdr:nvSpPr>
      <xdr:spPr>
        <a:xfrm>
          <a:off x="6038850" y="289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45" name="TextBox 10">
          <a:hlinkClick xmlns:r="http://schemas.openxmlformats.org/officeDocument/2006/relationships" r:id="rId1"/>
        </xdr:cNvPr>
        <xdr:cNvSpPr txBox="1"/>
      </xdr:nvSpPr>
      <xdr:spPr>
        <a:xfrm>
          <a:off x="6038850" y="308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46" name="TextBox 10">
          <a:hlinkClick xmlns:r="http://schemas.openxmlformats.org/officeDocument/2006/relationships" r:id="rId1"/>
        </xdr:cNvPr>
        <xdr:cNvSpPr txBox="1"/>
      </xdr:nvSpPr>
      <xdr:spPr>
        <a:xfrm>
          <a:off x="6038850" y="327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47" name="TextBox 46">
          <a:hlinkClick xmlns:r="http://schemas.openxmlformats.org/officeDocument/2006/relationships" r:id="rId1"/>
        </xdr:cNvPr>
        <xdr:cNvSpPr txBox="1"/>
      </xdr:nvSpPr>
      <xdr:spPr>
        <a:xfrm>
          <a:off x="6038850" y="289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48" name="TextBox 10">
          <a:hlinkClick xmlns:r="http://schemas.openxmlformats.org/officeDocument/2006/relationships" r:id="rId1"/>
        </xdr:cNvPr>
        <xdr:cNvSpPr txBox="1"/>
      </xdr:nvSpPr>
      <xdr:spPr>
        <a:xfrm>
          <a:off x="6038850" y="308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49" name="TextBox 10">
          <a:hlinkClick xmlns:r="http://schemas.openxmlformats.org/officeDocument/2006/relationships" r:id="rId1"/>
        </xdr:cNvPr>
        <xdr:cNvSpPr txBox="1"/>
      </xdr:nvSpPr>
      <xdr:spPr>
        <a:xfrm>
          <a:off x="6038850" y="308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50" name="TextBox 10">
          <a:hlinkClick xmlns:r="http://schemas.openxmlformats.org/officeDocument/2006/relationships" r:id="rId1"/>
        </xdr:cNvPr>
        <xdr:cNvSpPr txBox="1"/>
      </xdr:nvSpPr>
      <xdr:spPr>
        <a:xfrm>
          <a:off x="6038850" y="327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51" name="TextBox 50">
          <a:hlinkClick xmlns:r="http://schemas.openxmlformats.org/officeDocument/2006/relationships" r:id="rId1"/>
        </xdr:cNvPr>
        <xdr:cNvSpPr txBox="1"/>
      </xdr:nvSpPr>
      <xdr:spPr>
        <a:xfrm>
          <a:off x="6038850" y="327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19</xdr:row>
      <xdr:rowOff>38100</xdr:rowOff>
    </xdr:from>
    <xdr:ext cx="2171700" cy="190500"/>
    <xdr:sp macro="" textlink="">
      <xdr:nvSpPr>
        <xdr:cNvPr id="52"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20</xdr:row>
      <xdr:rowOff>38100</xdr:rowOff>
    </xdr:from>
    <xdr:ext cx="2171700" cy="190500"/>
    <xdr:sp macro="" textlink="">
      <xdr:nvSpPr>
        <xdr:cNvPr id="53"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20</xdr:row>
      <xdr:rowOff>38100</xdr:rowOff>
    </xdr:from>
    <xdr:ext cx="2171700" cy="190500"/>
    <xdr:sp macro="" textlink="">
      <xdr:nvSpPr>
        <xdr:cNvPr id="54"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21</xdr:row>
      <xdr:rowOff>38100</xdr:rowOff>
    </xdr:from>
    <xdr:ext cx="2171700" cy="190500"/>
    <xdr:sp macro="" textlink="">
      <xdr:nvSpPr>
        <xdr:cNvPr id="55"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21</xdr:row>
      <xdr:rowOff>38100</xdr:rowOff>
    </xdr:from>
    <xdr:ext cx="2171700" cy="190500"/>
    <xdr:sp macro="" textlink="">
      <xdr:nvSpPr>
        <xdr:cNvPr id="56"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21</xdr:row>
      <xdr:rowOff>38100</xdr:rowOff>
    </xdr:from>
    <xdr:ext cx="2171700" cy="190500"/>
    <xdr:sp macro="" textlink="">
      <xdr:nvSpPr>
        <xdr:cNvPr id="57"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22</xdr:row>
      <xdr:rowOff>38100</xdr:rowOff>
    </xdr:from>
    <xdr:ext cx="2171700" cy="190500"/>
    <xdr:sp macro="" textlink="">
      <xdr:nvSpPr>
        <xdr:cNvPr id="58"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22</xdr:row>
      <xdr:rowOff>38100</xdr:rowOff>
    </xdr:from>
    <xdr:ext cx="2171700" cy="190500"/>
    <xdr:sp macro="" textlink="">
      <xdr:nvSpPr>
        <xdr:cNvPr id="59"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22</xdr:row>
      <xdr:rowOff>38100</xdr:rowOff>
    </xdr:from>
    <xdr:ext cx="2171700" cy="190500"/>
    <xdr:sp macro="" textlink="">
      <xdr:nvSpPr>
        <xdr:cNvPr id="60"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23</xdr:row>
      <xdr:rowOff>38100</xdr:rowOff>
    </xdr:from>
    <xdr:ext cx="2171700" cy="190500"/>
    <xdr:sp macro="" textlink="">
      <xdr:nvSpPr>
        <xdr:cNvPr id="61"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23</xdr:row>
      <xdr:rowOff>38100</xdr:rowOff>
    </xdr:from>
    <xdr:ext cx="2171700" cy="190500"/>
    <xdr:sp macro="" textlink="">
      <xdr:nvSpPr>
        <xdr:cNvPr id="62"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23</xdr:row>
      <xdr:rowOff>38100</xdr:rowOff>
    </xdr:from>
    <xdr:ext cx="2171700" cy="190500"/>
    <xdr:sp macro="" textlink="">
      <xdr:nvSpPr>
        <xdr:cNvPr id="63"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24</xdr:row>
      <xdr:rowOff>38100</xdr:rowOff>
    </xdr:from>
    <xdr:ext cx="2171700" cy="190500"/>
    <xdr:sp macro="" textlink="">
      <xdr:nvSpPr>
        <xdr:cNvPr id="64"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24</xdr:row>
      <xdr:rowOff>38100</xdr:rowOff>
    </xdr:from>
    <xdr:ext cx="2171700" cy="190500"/>
    <xdr:sp macro="" textlink="">
      <xdr:nvSpPr>
        <xdr:cNvPr id="65"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24</xdr:row>
      <xdr:rowOff>38100</xdr:rowOff>
    </xdr:from>
    <xdr:ext cx="2171700" cy="190500"/>
    <xdr:sp macro="" textlink="">
      <xdr:nvSpPr>
        <xdr:cNvPr id="66"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25</xdr:row>
      <xdr:rowOff>38100</xdr:rowOff>
    </xdr:from>
    <xdr:ext cx="2171700" cy="190500"/>
    <xdr:sp macro="" textlink="">
      <xdr:nvSpPr>
        <xdr:cNvPr id="67"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25</xdr:row>
      <xdr:rowOff>38100</xdr:rowOff>
    </xdr:from>
    <xdr:ext cx="2171700" cy="190500"/>
    <xdr:sp macro="" textlink="">
      <xdr:nvSpPr>
        <xdr:cNvPr id="68"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25</xdr:row>
      <xdr:rowOff>38100</xdr:rowOff>
    </xdr:from>
    <xdr:ext cx="2171700" cy="190500"/>
    <xdr:sp macro="" textlink="">
      <xdr:nvSpPr>
        <xdr:cNvPr id="69"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26</xdr:row>
      <xdr:rowOff>38100</xdr:rowOff>
    </xdr:from>
    <xdr:ext cx="2171700" cy="190500"/>
    <xdr:sp macro="" textlink="">
      <xdr:nvSpPr>
        <xdr:cNvPr id="70"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26</xdr:row>
      <xdr:rowOff>38100</xdr:rowOff>
    </xdr:from>
    <xdr:ext cx="2171700" cy="190500"/>
    <xdr:sp macro="" textlink="">
      <xdr:nvSpPr>
        <xdr:cNvPr id="71"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26</xdr:row>
      <xdr:rowOff>38100</xdr:rowOff>
    </xdr:from>
    <xdr:ext cx="2171700" cy="190500"/>
    <xdr:sp macro="" textlink="">
      <xdr:nvSpPr>
        <xdr:cNvPr id="72"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27</xdr:row>
      <xdr:rowOff>38100</xdr:rowOff>
    </xdr:from>
    <xdr:ext cx="2171700" cy="190500"/>
    <xdr:sp macro="" textlink="">
      <xdr:nvSpPr>
        <xdr:cNvPr id="73"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27</xdr:row>
      <xdr:rowOff>38100</xdr:rowOff>
    </xdr:from>
    <xdr:ext cx="2171700" cy="190500"/>
    <xdr:sp macro="" textlink="">
      <xdr:nvSpPr>
        <xdr:cNvPr id="74"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27</xdr:row>
      <xdr:rowOff>38100</xdr:rowOff>
    </xdr:from>
    <xdr:ext cx="2171700" cy="190500"/>
    <xdr:sp macro="" textlink="">
      <xdr:nvSpPr>
        <xdr:cNvPr id="75"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28</xdr:row>
      <xdr:rowOff>38100</xdr:rowOff>
    </xdr:from>
    <xdr:ext cx="2171700" cy="190500"/>
    <xdr:sp macro="" textlink="">
      <xdr:nvSpPr>
        <xdr:cNvPr id="76"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28</xdr:row>
      <xdr:rowOff>38100</xdr:rowOff>
    </xdr:from>
    <xdr:ext cx="2171700" cy="190500"/>
    <xdr:sp macro="" textlink="">
      <xdr:nvSpPr>
        <xdr:cNvPr id="77"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28</xdr:row>
      <xdr:rowOff>38100</xdr:rowOff>
    </xdr:from>
    <xdr:ext cx="2171700" cy="190500"/>
    <xdr:sp macro="" textlink="">
      <xdr:nvSpPr>
        <xdr:cNvPr id="78"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29</xdr:row>
      <xdr:rowOff>38100</xdr:rowOff>
    </xdr:from>
    <xdr:ext cx="2171700" cy="190500"/>
    <xdr:sp macro="" textlink="">
      <xdr:nvSpPr>
        <xdr:cNvPr id="79"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29</xdr:row>
      <xdr:rowOff>38100</xdr:rowOff>
    </xdr:from>
    <xdr:ext cx="2171700" cy="190500"/>
    <xdr:sp macro="" textlink="">
      <xdr:nvSpPr>
        <xdr:cNvPr id="80"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29</xdr:row>
      <xdr:rowOff>38100</xdr:rowOff>
    </xdr:from>
    <xdr:ext cx="2171700" cy="190500"/>
    <xdr:sp macro="" textlink="">
      <xdr:nvSpPr>
        <xdr:cNvPr id="81"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30</xdr:row>
      <xdr:rowOff>38100</xdr:rowOff>
    </xdr:from>
    <xdr:ext cx="2171700" cy="190500"/>
    <xdr:sp macro="" textlink="">
      <xdr:nvSpPr>
        <xdr:cNvPr id="82"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30</xdr:row>
      <xdr:rowOff>38100</xdr:rowOff>
    </xdr:from>
    <xdr:ext cx="2171700" cy="190500"/>
    <xdr:sp macro="" textlink="">
      <xdr:nvSpPr>
        <xdr:cNvPr id="83"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30</xdr:row>
      <xdr:rowOff>38100</xdr:rowOff>
    </xdr:from>
    <xdr:ext cx="2171700" cy="190500"/>
    <xdr:sp macro="" textlink="">
      <xdr:nvSpPr>
        <xdr:cNvPr id="84"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31</xdr:row>
      <xdr:rowOff>38100</xdr:rowOff>
    </xdr:from>
    <xdr:ext cx="2171700" cy="190500"/>
    <xdr:sp macro="" textlink="">
      <xdr:nvSpPr>
        <xdr:cNvPr id="85"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31</xdr:row>
      <xdr:rowOff>38100</xdr:rowOff>
    </xdr:from>
    <xdr:ext cx="2171700" cy="190500"/>
    <xdr:sp macro="" textlink="">
      <xdr:nvSpPr>
        <xdr:cNvPr id="86"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31</xdr:row>
      <xdr:rowOff>38100</xdr:rowOff>
    </xdr:from>
    <xdr:ext cx="2171700" cy="190500"/>
    <xdr:sp macro="" textlink="">
      <xdr:nvSpPr>
        <xdr:cNvPr id="87"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32</xdr:row>
      <xdr:rowOff>38100</xdr:rowOff>
    </xdr:from>
    <xdr:ext cx="2171700" cy="190500"/>
    <xdr:sp macro="" textlink="">
      <xdr:nvSpPr>
        <xdr:cNvPr id="88"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32</xdr:row>
      <xdr:rowOff>38100</xdr:rowOff>
    </xdr:from>
    <xdr:ext cx="2171700" cy="190500"/>
    <xdr:sp macro="" textlink="">
      <xdr:nvSpPr>
        <xdr:cNvPr id="89"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32</xdr:row>
      <xdr:rowOff>38100</xdr:rowOff>
    </xdr:from>
    <xdr:ext cx="2171700" cy="190500"/>
    <xdr:sp macro="" textlink="">
      <xdr:nvSpPr>
        <xdr:cNvPr id="90"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33</xdr:row>
      <xdr:rowOff>38100</xdr:rowOff>
    </xdr:from>
    <xdr:ext cx="2171700" cy="190500"/>
    <xdr:sp macro="" textlink="">
      <xdr:nvSpPr>
        <xdr:cNvPr id="91"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33</xdr:row>
      <xdr:rowOff>38100</xdr:rowOff>
    </xdr:from>
    <xdr:ext cx="2171700" cy="190500"/>
    <xdr:sp macro="" textlink="">
      <xdr:nvSpPr>
        <xdr:cNvPr id="92"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33</xdr:row>
      <xdr:rowOff>38100</xdr:rowOff>
    </xdr:from>
    <xdr:ext cx="2171700" cy="190500"/>
    <xdr:sp macro="" textlink="">
      <xdr:nvSpPr>
        <xdr:cNvPr id="93"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34</xdr:row>
      <xdr:rowOff>38100</xdr:rowOff>
    </xdr:from>
    <xdr:ext cx="2171700" cy="190500"/>
    <xdr:sp macro="" textlink="">
      <xdr:nvSpPr>
        <xdr:cNvPr id="94"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34</xdr:row>
      <xdr:rowOff>38100</xdr:rowOff>
    </xdr:from>
    <xdr:ext cx="2171700" cy="190500"/>
    <xdr:sp macro="" textlink="">
      <xdr:nvSpPr>
        <xdr:cNvPr id="95"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34</xdr:row>
      <xdr:rowOff>38100</xdr:rowOff>
    </xdr:from>
    <xdr:ext cx="2171700" cy="190500"/>
    <xdr:sp macro="" textlink="">
      <xdr:nvSpPr>
        <xdr:cNvPr id="96"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35</xdr:row>
      <xdr:rowOff>38100</xdr:rowOff>
    </xdr:from>
    <xdr:ext cx="2171700" cy="190500"/>
    <xdr:sp macro="" textlink="">
      <xdr:nvSpPr>
        <xdr:cNvPr id="97"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35</xdr:row>
      <xdr:rowOff>38100</xdr:rowOff>
    </xdr:from>
    <xdr:ext cx="2171700" cy="190500"/>
    <xdr:sp macro="" textlink="">
      <xdr:nvSpPr>
        <xdr:cNvPr id="98"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35</xdr:row>
      <xdr:rowOff>38100</xdr:rowOff>
    </xdr:from>
    <xdr:ext cx="2171700" cy="190500"/>
    <xdr:sp macro="" textlink="">
      <xdr:nvSpPr>
        <xdr:cNvPr id="99"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36</xdr:row>
      <xdr:rowOff>38100</xdr:rowOff>
    </xdr:from>
    <xdr:ext cx="2171700" cy="190500"/>
    <xdr:sp macro="" textlink="">
      <xdr:nvSpPr>
        <xdr:cNvPr id="100"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36</xdr:row>
      <xdr:rowOff>38100</xdr:rowOff>
    </xdr:from>
    <xdr:ext cx="2171700" cy="190500"/>
    <xdr:sp macro="" textlink="">
      <xdr:nvSpPr>
        <xdr:cNvPr id="101"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36</xdr:row>
      <xdr:rowOff>38100</xdr:rowOff>
    </xdr:from>
    <xdr:ext cx="2171700" cy="190500"/>
    <xdr:sp macro="" textlink="">
      <xdr:nvSpPr>
        <xdr:cNvPr id="102"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37</xdr:row>
      <xdr:rowOff>38100</xdr:rowOff>
    </xdr:from>
    <xdr:ext cx="2171700" cy="190500"/>
    <xdr:sp macro="" textlink="">
      <xdr:nvSpPr>
        <xdr:cNvPr id="103"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37</xdr:row>
      <xdr:rowOff>38100</xdr:rowOff>
    </xdr:from>
    <xdr:ext cx="2171700" cy="190500"/>
    <xdr:sp macro="" textlink="">
      <xdr:nvSpPr>
        <xdr:cNvPr id="104"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37</xdr:row>
      <xdr:rowOff>38100</xdr:rowOff>
    </xdr:from>
    <xdr:ext cx="2171700" cy="190500"/>
    <xdr:sp macro="" textlink="">
      <xdr:nvSpPr>
        <xdr:cNvPr id="105"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38</xdr:row>
      <xdr:rowOff>38100</xdr:rowOff>
    </xdr:from>
    <xdr:ext cx="2171700" cy="190500"/>
    <xdr:sp macro="" textlink="">
      <xdr:nvSpPr>
        <xdr:cNvPr id="106"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38</xdr:row>
      <xdr:rowOff>38100</xdr:rowOff>
    </xdr:from>
    <xdr:ext cx="2171700" cy="190500"/>
    <xdr:sp macro="" textlink="">
      <xdr:nvSpPr>
        <xdr:cNvPr id="107"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38</xdr:row>
      <xdr:rowOff>38100</xdr:rowOff>
    </xdr:from>
    <xdr:ext cx="2171700" cy="190500"/>
    <xdr:sp macro="" textlink="">
      <xdr:nvSpPr>
        <xdr:cNvPr id="108"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39</xdr:row>
      <xdr:rowOff>38100</xdr:rowOff>
    </xdr:from>
    <xdr:ext cx="2171700" cy="190500"/>
    <xdr:sp macro="" textlink="">
      <xdr:nvSpPr>
        <xdr:cNvPr id="109"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39</xdr:row>
      <xdr:rowOff>38100</xdr:rowOff>
    </xdr:from>
    <xdr:ext cx="2171700" cy="190500"/>
    <xdr:sp macro="" textlink="">
      <xdr:nvSpPr>
        <xdr:cNvPr id="110"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39</xdr:row>
      <xdr:rowOff>38100</xdr:rowOff>
    </xdr:from>
    <xdr:ext cx="2171700" cy="190500"/>
    <xdr:sp macro="" textlink="">
      <xdr:nvSpPr>
        <xdr:cNvPr id="111" name="TextBox 10">
          <a:hlinkClick xmlns:r="http://schemas.openxmlformats.org/officeDocument/2006/relationships" r:id="rId1"/>
        </xdr:cNvPr>
        <xdr:cNvSpPr txBox="1"/>
      </xdr:nvSpPr>
      <xdr:spPr>
        <a:xfrm>
          <a:off x="6038850" y="346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112"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113" name="TextBox 10">
          <a:hlinkClick xmlns:r="http://schemas.openxmlformats.org/officeDocument/2006/relationships" r:id="rId1"/>
        </xdr:cNvPr>
        <xdr:cNvSpPr txBox="1"/>
      </xdr:nvSpPr>
      <xdr:spPr>
        <a:xfrm>
          <a:off x="6038850" y="365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114" name="TextBox 10">
          <a:hlinkClick xmlns:r="http://schemas.openxmlformats.org/officeDocument/2006/relationships" r:id="rId1"/>
        </xdr:cNvPr>
        <xdr:cNvSpPr txBox="1"/>
      </xdr:nvSpPr>
      <xdr:spPr>
        <a:xfrm>
          <a:off x="6038850" y="746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115" name="TextBox 10">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116" name="TextBox 10">
          <a:hlinkClick xmlns:r="http://schemas.openxmlformats.org/officeDocument/2006/relationships" r:id="rId1"/>
        </xdr:cNvPr>
        <xdr:cNvSpPr txBox="1"/>
      </xdr:nvSpPr>
      <xdr:spPr>
        <a:xfrm>
          <a:off x="6038850" y="746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117" name="TextBox 10">
          <a:hlinkClick xmlns:r="http://schemas.openxmlformats.org/officeDocument/2006/relationships" r:id="rId1"/>
        </xdr:cNvPr>
        <xdr:cNvSpPr txBox="1"/>
      </xdr:nvSpPr>
      <xdr:spPr>
        <a:xfrm>
          <a:off x="6038850" y="746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118" name="TextBox 10">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119" name="TextBox 118">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120" name="TextBox 10">
          <a:hlinkClick xmlns:r="http://schemas.openxmlformats.org/officeDocument/2006/relationships" r:id="rId1"/>
        </xdr:cNvPr>
        <xdr:cNvSpPr txBox="1"/>
      </xdr:nvSpPr>
      <xdr:spPr>
        <a:xfrm>
          <a:off x="6038850" y="746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121" name="TextBox 10">
          <a:hlinkClick xmlns:r="http://schemas.openxmlformats.org/officeDocument/2006/relationships" r:id="rId1"/>
        </xdr:cNvPr>
        <xdr:cNvSpPr txBox="1"/>
      </xdr:nvSpPr>
      <xdr:spPr>
        <a:xfrm>
          <a:off x="6038850" y="746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122" name="TextBox 10">
          <a:hlinkClick xmlns:r="http://schemas.openxmlformats.org/officeDocument/2006/relationships" r:id="rId1"/>
        </xdr:cNvPr>
        <xdr:cNvSpPr txBox="1"/>
      </xdr:nvSpPr>
      <xdr:spPr>
        <a:xfrm>
          <a:off x="6038850" y="746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123" name="TextBox 10">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124" name="TextBox 10">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125" name="TextBox 10">
          <a:hlinkClick xmlns:r="http://schemas.openxmlformats.org/officeDocument/2006/relationships" r:id="rId1"/>
        </xdr:cNvPr>
        <xdr:cNvSpPr txBox="1"/>
      </xdr:nvSpPr>
      <xdr:spPr>
        <a:xfrm>
          <a:off x="6038850" y="746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26" name="TextBox 10">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127" name="TextBox 10">
          <a:hlinkClick xmlns:r="http://schemas.openxmlformats.org/officeDocument/2006/relationships" r:id="rId1"/>
        </xdr:cNvPr>
        <xdr:cNvSpPr txBox="1"/>
      </xdr:nvSpPr>
      <xdr:spPr>
        <a:xfrm>
          <a:off x="6038850" y="746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128" name="TextBox 10">
          <a:hlinkClick xmlns:r="http://schemas.openxmlformats.org/officeDocument/2006/relationships" r:id="rId1"/>
        </xdr:cNvPr>
        <xdr:cNvSpPr txBox="1"/>
      </xdr:nvSpPr>
      <xdr:spPr>
        <a:xfrm>
          <a:off x="6038850" y="746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29" name="TextBox 10">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30" name="TextBox 129">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131" name="TextBox 10">
          <a:hlinkClick xmlns:r="http://schemas.openxmlformats.org/officeDocument/2006/relationships" r:id="rId1"/>
        </xdr:cNvPr>
        <xdr:cNvSpPr txBox="1"/>
      </xdr:nvSpPr>
      <xdr:spPr>
        <a:xfrm>
          <a:off x="6038850" y="746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132" name="TextBox 10">
          <a:hlinkClick xmlns:r="http://schemas.openxmlformats.org/officeDocument/2006/relationships" r:id="rId1"/>
        </xdr:cNvPr>
        <xdr:cNvSpPr txBox="1"/>
      </xdr:nvSpPr>
      <xdr:spPr>
        <a:xfrm>
          <a:off x="6038850" y="746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133" name="TextBox 10">
          <a:hlinkClick xmlns:r="http://schemas.openxmlformats.org/officeDocument/2006/relationships" r:id="rId1"/>
        </xdr:cNvPr>
        <xdr:cNvSpPr txBox="1"/>
      </xdr:nvSpPr>
      <xdr:spPr>
        <a:xfrm>
          <a:off x="6038850" y="746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34" name="TextBox 10">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35" name="TextBox 10">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36" name="TextBox 10">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37" name="TextBox 10">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38" name="TextBox 10">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39" name="TextBox 10">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40" name="TextBox 10">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41" name="TextBox 10">
          <a:hlinkClick xmlns:r="http://schemas.openxmlformats.org/officeDocument/2006/relationships" r:id="rId1"/>
        </xdr:cNvPr>
        <xdr:cNvSpPr txBox="1"/>
      </xdr:nvSpPr>
      <xdr:spPr>
        <a:xfrm>
          <a:off x="6038850" y="7658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42"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43"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44" name="TextBox 143">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45"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46"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47"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4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49"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50"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5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52" name="TextBox 151">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53"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54"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155"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5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5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5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5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6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6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6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6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64"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65"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66" name="TextBox 165">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67"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68"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69"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7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71"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72"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7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74" name="TextBox 173">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75"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76"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177"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7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7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8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8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8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8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8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8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8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8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88" name="TextBox 187">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8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9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9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9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9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9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9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9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97"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98"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199" name="TextBox 198">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200"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201"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202"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0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204"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205"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0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07" name="TextBox 206">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208"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209"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210"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1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1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1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1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1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1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1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1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1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2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21" name="TextBox 22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2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2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2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2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2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2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2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2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30"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31"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32" name="TextBox 231">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33"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34"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35"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3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37"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38"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3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40" name="TextBox 239">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41"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42"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243"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4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4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4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4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4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4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5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5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5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5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54" name="TextBox 253">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5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5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5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5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5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6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6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6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63"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64"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65" name="TextBox 264">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66"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67"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68"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6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70"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71"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7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73" name="TextBox 272">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74"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75"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276"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7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7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7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8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8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8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8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8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8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8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87" name="TextBox 286">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8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8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9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9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9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9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9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9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96"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97"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98" name="TextBox 297">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299"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300"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301"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0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303"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304"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0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06" name="TextBox 305">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307"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308"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309"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1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1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1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1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1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1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1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1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1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1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20" name="TextBox 319">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2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2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2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2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2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2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2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2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29"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30"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31" name="TextBox 33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32"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33"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34"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3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36"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37"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3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39" name="TextBox 338">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40"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41"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342"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4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4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4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4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4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4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4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5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5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5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53" name="TextBox 352">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5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5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5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5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5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5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6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6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62"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63"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64" name="TextBox 363">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65"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66"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67"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6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69"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70"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7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72" name="TextBox 371">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73"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74"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375"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7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7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7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7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8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8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8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8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8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8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86" name="TextBox 385">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8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8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8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9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9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9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9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9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95"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96"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97" name="TextBox 396">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98"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399"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400"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0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402"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403"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0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05" name="TextBox 404">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406"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407"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408"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0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1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1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1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1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1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1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1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1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1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19" name="TextBox 418">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2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2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2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2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2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2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2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2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28"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29"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30" name="TextBox 429">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31"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32"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33"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3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35"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36"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3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38" name="TextBox 437">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39"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40"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441"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4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4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4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4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4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4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4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4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5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5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52" name="TextBox 451">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5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5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5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5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5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5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5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6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61"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62"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63" name="TextBox 462">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64"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65"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66"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6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68"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69"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7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71" name="TextBox 47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72"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73"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474" name="TextBox 10">
          <a:hlinkClick xmlns:r="http://schemas.openxmlformats.org/officeDocument/2006/relationships" r:id="rId1"/>
        </xdr:cNvPr>
        <xdr:cNvSpPr txBox="1"/>
      </xdr:nvSpPr>
      <xdr:spPr>
        <a:xfrm>
          <a:off x="6038850" y="7848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75"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7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7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7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7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8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8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8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8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84"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85" name="TextBox 484">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86"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87"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88"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89"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90"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91"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92"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493" name="TextBox 10">
          <a:hlinkClick xmlns:r="http://schemas.openxmlformats.org/officeDocument/2006/relationships" r:id="rId1"/>
        </xdr:cNvPr>
        <xdr:cNvSpPr txBox="1"/>
      </xdr:nvSpPr>
      <xdr:spPr>
        <a:xfrm>
          <a:off x="6038850" y="803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494"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495"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496"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497"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498"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499" name="TextBox 498">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00"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01"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02" name="TextBox 501">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03"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04"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05"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06"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07"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08"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09"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10"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11"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12"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13" name="TextBox 512">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14"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15"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16"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17"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18"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19"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20"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21"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22"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23"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24" name="TextBox 523">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25"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26"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27"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28"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29"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30"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31"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32" name="TextBox 531">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33"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34"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535" name="TextBox 10">
          <a:hlinkClick xmlns:r="http://schemas.openxmlformats.org/officeDocument/2006/relationships" r:id="rId1"/>
        </xdr:cNvPr>
        <xdr:cNvSpPr txBox="1"/>
      </xdr:nvSpPr>
      <xdr:spPr>
        <a:xfrm>
          <a:off x="6038850" y="994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36"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37"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38"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39"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40"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41"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42"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43"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44"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45"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46" name="TextBox 545">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47"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48"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49"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50"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51"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52"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53"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54" name="TextBox 10">
          <a:hlinkClick xmlns:r="http://schemas.openxmlformats.org/officeDocument/2006/relationships" r:id="rId1"/>
        </xdr:cNvPr>
        <xdr:cNvSpPr txBox="1"/>
      </xdr:nvSpPr>
      <xdr:spPr>
        <a:xfrm>
          <a:off x="6038850" y="1013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5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55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5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5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55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560" name="TextBox 559">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6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6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63" name="TextBox 562">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6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6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6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6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6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6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7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7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7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7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74" name="TextBox 573">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7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7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7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7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7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8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8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8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8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8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85" name="TextBox 584">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8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8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8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58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9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9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59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593" name="TextBox 592">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9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9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59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59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59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59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0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0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0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0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0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0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0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07" name="TextBox 606">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0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0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1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1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1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1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1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1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1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1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1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1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2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21" name="TextBox 62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2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2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24" name="TextBox 623">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2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2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2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2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2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3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3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3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3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3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35" name="TextBox 634">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3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3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3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3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4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4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4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4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4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4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46" name="TextBox 645">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4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4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4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5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5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5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5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54" name="TextBox 653">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5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5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5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5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5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6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6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6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6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6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6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6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6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68" name="TextBox 667">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6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7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7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7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7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7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7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7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7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7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7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8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8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82" name="TextBox 681">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8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8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8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8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8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8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8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9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9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9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93" name="TextBox 692">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9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9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9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9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9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69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0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0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0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0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04" name="TextBox 703">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0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0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0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0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0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1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1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1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1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1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1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1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1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18" name="TextBox 717">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1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1" name="TextBox 72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2" name="TextBox 731">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4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4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4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43" name="TextBox 742">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4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4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4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4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4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4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1" name="TextBox 75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5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5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5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6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6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6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6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6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65" name="TextBox 764">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6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6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6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6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7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7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7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7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7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7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7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7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7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79" name="TextBox 778">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8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8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8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8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8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8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8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8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8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8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90" name="TextBox 789">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9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9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9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9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9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9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9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9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9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0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01" name="TextBox 80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0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0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0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0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0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0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0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0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1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1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1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1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1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15" name="TextBox 814">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1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1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18" name="TextBox 817">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1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2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2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2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2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2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2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2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2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2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29" name="TextBox 828">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3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3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3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3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3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3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3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3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3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3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40" name="TextBox 839">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4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4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4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4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4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4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4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48" name="TextBox 847">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4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5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85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5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5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5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5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5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5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5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5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6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6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62" name="TextBox 861">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6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6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6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6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6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6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6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7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7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7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7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7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7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76" name="TextBox 875">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7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7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7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8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8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8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8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8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8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8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87" name="TextBox 886">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8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8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9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9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9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9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9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9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9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9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98" name="TextBox 897">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89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0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0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0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0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0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0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0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0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0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0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1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1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12" name="TextBox 911">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1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1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15" name="TextBox 914">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1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1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1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1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2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2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2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2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2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2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26" name="TextBox 925">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2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2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2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3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3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3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3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3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3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3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37" name="TextBox 936">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3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3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4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4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4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4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4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45" name="TextBox 944">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4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4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94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4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5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5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5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5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5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5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5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5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5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59" name="TextBox 958">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6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6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6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6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6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6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6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6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6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6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7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7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7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73" name="TextBox 972">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7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7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7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7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7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7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8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8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8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8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84" name="TextBox 983">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8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8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8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8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8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9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9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9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9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9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95" name="TextBox 994">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9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9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9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99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0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0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0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0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0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0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0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0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0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09" name="TextBox 1008">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1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1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12" name="TextBox 1011">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1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1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1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1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1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1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1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2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2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2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23" name="TextBox 1022">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2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2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2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2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2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2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3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3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3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3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34" name="TextBox 1033">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3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3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3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3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3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4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4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42" name="TextBox 1041">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4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4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104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4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4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4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4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5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5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5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5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5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5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56" name="TextBox 1055">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5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5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5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6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6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6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6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6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6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6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6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6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6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70" name="TextBox 1069">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7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7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7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7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7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7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7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7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7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8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81" name="TextBox 108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8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8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8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8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8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8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8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8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9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9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92" name="TextBox 1091">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9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9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9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9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9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9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09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0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0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0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0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0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0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06" name="TextBox 1105">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0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0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09" name="TextBox 1108">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1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1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1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1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1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1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1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1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1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1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20" name="TextBox 1119">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2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2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2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2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2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2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2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2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2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3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31" name="TextBox 113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3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3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3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3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3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3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3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39" name="TextBox 1138">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4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4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114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4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4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4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4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4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4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4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5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5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5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53" name="TextBox 1152">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5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5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5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5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5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5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6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6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6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6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6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6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6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67" name="TextBox 1166">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6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6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7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7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7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7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7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7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7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7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78" name="TextBox 1177">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7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8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8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8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8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8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8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8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8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8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89" name="TextBox 1188">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9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9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9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9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9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9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9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9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19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19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0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0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0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03" name="TextBox 1202">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0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0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06" name="TextBox 1205">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0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0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0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1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1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1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1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1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1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1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17" name="TextBox 1216">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1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1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2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2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22"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2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2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25"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26"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2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28" name="TextBox 1227">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2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30"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31"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3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33"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34"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3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36" name="TextBox 1235">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37"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38"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1239" name="TextBox 10">
          <a:hlinkClick xmlns:r="http://schemas.openxmlformats.org/officeDocument/2006/relationships" r:id="rId1"/>
        </xdr:cNvPr>
        <xdr:cNvSpPr txBox="1"/>
      </xdr:nvSpPr>
      <xdr:spPr>
        <a:xfrm>
          <a:off x="6038850" y="1032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4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4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4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4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4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4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4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4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4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4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50" name="TextBox 1249">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5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5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5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5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5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5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5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5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5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6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6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6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6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64" name="TextBox 1263">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6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6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6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6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6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7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7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7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7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7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75" name="TextBox 1274">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76"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7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7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7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8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8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8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8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8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85"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86" name="TextBox 1285">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87"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88"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89"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90"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91"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92"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93"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1294" name="TextBox 10">
          <a:hlinkClick xmlns:r="http://schemas.openxmlformats.org/officeDocument/2006/relationships" r:id="rId1"/>
        </xdr:cNvPr>
        <xdr:cNvSpPr txBox="1"/>
      </xdr:nvSpPr>
      <xdr:spPr>
        <a:xfrm>
          <a:off x="6038850" y="10515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05"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106"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07"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08"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109"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110" name="TextBox 2109">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11"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12"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13" name="TextBox 2112">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14"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15"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16" name="TextBox 2115">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17"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18"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19"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20"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21"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22"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23"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24"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25"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26"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27" name="TextBox 2126">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28"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29"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30"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31"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32"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33"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34"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35"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36"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37"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38"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39"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40"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41" name="TextBox 214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42"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43"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44"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45"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46"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47"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48"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49"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50"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51"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52" name="TextBox 2151">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53"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54"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55"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56"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57"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58"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59"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60"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61"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62"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63" name="TextBox 2162">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64"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65"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66"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67"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68"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69"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70"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71"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72"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173"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74"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75"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176"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177" name="TextBox 2176">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78"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79"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80" name="TextBox 2179">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81"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82"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83"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84"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85"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86"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87"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88"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89"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90"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91" name="TextBox 219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92"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93"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94"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95"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96"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97"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98"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199"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200"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201"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202" name="TextBox 2201">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203"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204"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205"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06"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207"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208"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09"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10" name="TextBox 2209">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211"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212"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213" name="TextBox 10">
          <a:hlinkClick xmlns:r="http://schemas.openxmlformats.org/officeDocument/2006/relationships" r:id="rId1"/>
        </xdr:cNvPr>
        <xdr:cNvSpPr txBox="1"/>
      </xdr:nvSpPr>
      <xdr:spPr>
        <a:xfrm>
          <a:off x="6038850" y="11849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14"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15"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16"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17"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18"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19"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20"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21"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22"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23"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24" name="TextBox 2223">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25"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26"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27"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28"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29"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30"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31"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32"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33"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34"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35"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36"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37"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38" name="TextBox 2237">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39"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40"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41"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42"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43"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44"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45"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46"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47"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48"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49" name="TextBox 2248">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50"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51"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52"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53"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54"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55"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56"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57"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58"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59"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60" name="TextBox 2259">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61"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62"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63"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64"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65"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66"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67"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268" name="TextBox 10">
          <a:hlinkClick xmlns:r="http://schemas.openxmlformats.org/officeDocument/2006/relationships" r:id="rId1"/>
        </xdr:cNvPr>
        <xdr:cNvSpPr txBox="1"/>
      </xdr:nvSpPr>
      <xdr:spPr>
        <a:xfrm>
          <a:off x="6038850" y="1203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269"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7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271"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7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7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274"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275" name="TextBox 2274">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7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7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78" name="TextBox 2277">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7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8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81" name="TextBox 228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8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8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8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8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8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8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8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8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9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9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92" name="TextBox 2291">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9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9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9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9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9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9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29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0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0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0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0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0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0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06" name="TextBox 2305">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0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0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0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1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1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1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1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1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1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1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17" name="TextBox 2316">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1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1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2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2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2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2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2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2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2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2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28" name="TextBox 2327">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2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3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3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3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3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3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3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3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3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38"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3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4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41"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42" name="TextBox 2341">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4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4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45" name="TextBox 2344">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4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4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4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4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5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5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5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5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5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5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56" name="TextBox 2355">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5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5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5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6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6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6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6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6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6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6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67" name="TextBox 2366">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6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6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7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71"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7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7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74"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75" name="TextBox 2374">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7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7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237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79"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80"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81"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82"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83"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84"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85"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86"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87"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88"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89" name="TextBox 2388">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90"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91"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92"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93"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94"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95"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96"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97"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98"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399"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00"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01"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02"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03" name="TextBox 2402">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04"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05"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06"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07"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08"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09"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10"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11"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12"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13"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14" name="TextBox 2413">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15"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16"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17"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18"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19"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20"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21"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22"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23"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24"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25" name="TextBox 2424">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26"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27"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28"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29"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30"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31"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32"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433" name="TextBox 10">
          <a:hlinkClick xmlns:r="http://schemas.openxmlformats.org/officeDocument/2006/relationships" r:id="rId1"/>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3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3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3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3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3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39" name="TextBox 2438">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4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4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42" name="TextBox 2441">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4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4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4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4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4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4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4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5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5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5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53" name="TextBox 2452">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5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5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5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5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5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5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6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6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6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6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6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6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6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67" name="TextBox 2466">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6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6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7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7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7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7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7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7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7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7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78" name="TextBox 2477">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7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8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8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8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8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8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8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8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8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8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89" name="TextBox 2488">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9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9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9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9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9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9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9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9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9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49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0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0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0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03" name="TextBox 2502">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0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0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0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0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0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0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1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1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1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1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14" name="TextBox 2513">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1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1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1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1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1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2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2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2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2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2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25" name="TextBox 2524">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2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2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2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2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3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3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3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3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3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3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3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3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3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3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540" name="TextBox 2539">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4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4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43" name="TextBox 2542">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4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4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46" name="TextBox 2545">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4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4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4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5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5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5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5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5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5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5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57" name="TextBox 2556">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5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5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6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6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6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6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6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6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6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6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6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6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7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71" name="TextBox 257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7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7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7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7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7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7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7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7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8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8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82" name="TextBox 2581">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8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8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8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8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8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8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8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9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9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9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93" name="TextBox 2592">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9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9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9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9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9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59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0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0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0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0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0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0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0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07" name="TextBox 2606">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0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0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10" name="TextBox 2609">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1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1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1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1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1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1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1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1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1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2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21" name="TextBox 262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2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2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2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2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2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2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2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2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3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3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32" name="TextBox 2631">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3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3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3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3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3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3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3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40" name="TextBox 2639">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4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4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264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4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4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4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4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4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4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5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5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5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5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54" name="TextBox 2653">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5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5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5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5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5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6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6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6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6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6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6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6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6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68" name="TextBox 2667">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6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7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7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7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7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7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7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7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7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7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79" name="TextBox 2678">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8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8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8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8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8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8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8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8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8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8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90" name="TextBox 2689">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9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9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9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9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9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9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9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69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69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0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0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0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0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04" name="TextBox 2703">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0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0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07" name="TextBox 2706">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0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0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1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1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1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1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1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1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1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1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18" name="TextBox 2717">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1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2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2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2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2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2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2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2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2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2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2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3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3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32" name="TextBox 2731">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3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3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3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3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3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3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3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4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4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4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43" name="TextBox 2742">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4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4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4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4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4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4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5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5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5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5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54" name="TextBox 2753">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5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5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5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5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5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6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6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6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6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6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6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6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6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68" name="TextBox 2767">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6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7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7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7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7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7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7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7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7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7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79" name="TextBox 2778">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8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8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8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8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8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8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8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8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8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8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90" name="TextBox 2789">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9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9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9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9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9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9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9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9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79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0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80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0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0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80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805" name="TextBox 2804">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0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0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08" name="TextBox 2807">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0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1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11" name="TextBox 28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1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1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1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1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1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1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1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1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2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2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22" name="TextBox 2821">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2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2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2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2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2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2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2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3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3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3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3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3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3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36" name="TextBox 2835">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3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3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3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4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4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4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4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4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4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4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47" name="TextBox 2846">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4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4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5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5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5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5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5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5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5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5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58" name="TextBox 2857">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5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6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6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6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6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6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6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6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6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86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6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7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87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872" name="TextBox 2871">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7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7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75" name="TextBox 2874">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7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7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7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7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8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8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8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8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8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8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86" name="TextBox 2885">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8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8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8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9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9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9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9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9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9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9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97" name="TextBox 2896">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9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89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90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0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90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90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0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05" name="TextBox 2904">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90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90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290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0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1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1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1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1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1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1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1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1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1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19" name="TextBox 2918">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2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2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2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2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2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2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2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2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2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2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3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3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3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33" name="TextBox 2932">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3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3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3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3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3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3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4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4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4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4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44" name="TextBox 2943">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4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4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4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4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4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5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5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5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5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5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55" name="TextBox 2954">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5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5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5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5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6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6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6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6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6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6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6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6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6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69" name="TextBox 2968">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7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7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72" name="TextBox 2971">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7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7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7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7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7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7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7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8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8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8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83" name="TextBox 2982">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8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8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8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8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8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8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9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9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9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9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9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9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9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97" name="TextBox 2996">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9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299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0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0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0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0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0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0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0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0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08" name="TextBox 3007">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0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1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1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1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1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1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1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1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1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1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19" name="TextBox 3018">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2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2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2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2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2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2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2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2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2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2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3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3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3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33" name="TextBox 3032">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3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3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3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3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3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3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4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4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4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4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44" name="TextBox 3043">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4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4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4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4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4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5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5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5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5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5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55" name="TextBox 3054">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5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5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5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5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6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6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6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06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6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6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6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6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6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69" name="TextBox 3068">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7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7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72" name="TextBox 3071">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7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7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7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7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7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7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7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8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8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8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83" name="TextBox 3082">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8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8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8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8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8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8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9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9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9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9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9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9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9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97" name="TextBox 3096">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9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09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0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0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0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0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0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0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0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0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08" name="TextBox 3107">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0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1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1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1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1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1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1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1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1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1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19" name="TextBox 3118">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2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2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2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2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2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2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2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2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2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2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3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3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3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33" name="TextBox 3132">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3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3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3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3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3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3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4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4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4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4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44" name="TextBox 3143">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4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4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4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4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4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5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5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5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5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5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55" name="TextBox 3154">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5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5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5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5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6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6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6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6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6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6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6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6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6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6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170" name="TextBox 3169">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7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7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73" name="TextBox 3172">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7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7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76" name="TextBox 3175">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7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7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7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8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8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8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8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8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8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8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87" name="TextBox 3186">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8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8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9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9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9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9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9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9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9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9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9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19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0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01" name="TextBox 320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0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0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0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0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0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0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0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0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1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1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12" name="TextBox 3211">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1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1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1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1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1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1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1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2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2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2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23" name="TextBox 3222">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2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2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2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2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2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2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3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3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3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3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3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3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3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37" name="TextBox 3236">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3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3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40" name="TextBox 3239">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4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4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4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4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4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4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4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4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4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5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51" name="TextBox 325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5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5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5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5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5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5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5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5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6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6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62" name="TextBox 3261">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6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6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6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6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6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6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6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70" name="TextBox 3269">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7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7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327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7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7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7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7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7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7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8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8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8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8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84" name="TextBox 3283">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8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8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8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8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8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9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9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9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9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9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9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9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9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98" name="TextBox 3297">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29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0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0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0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0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0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0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0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0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0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09" name="TextBox 3308">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1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1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1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1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1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1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1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1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1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1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20" name="TextBox 3319">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2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2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2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2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2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2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2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2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2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3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3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3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3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34" name="TextBox 3333">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3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3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37" name="TextBox 3336">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3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3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4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4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4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4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4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4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4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4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48" name="TextBox 3347">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4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5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5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5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5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5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5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5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5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5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5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6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6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62" name="TextBox 3361">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6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6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6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6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6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6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6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7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7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7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73" name="TextBox 3372">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7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7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7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7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7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7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8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8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8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8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84" name="TextBox 3383">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8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8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8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8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8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9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9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9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9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9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9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9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9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98" name="TextBox 3397">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39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0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0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0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0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0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0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0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0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0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09" name="TextBox 3408">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1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1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1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1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1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1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1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1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1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1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20" name="TextBox 3419">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2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2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2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2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2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2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2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42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2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3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3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3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3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34" name="TextBox 3433">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3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3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37" name="TextBox 3436">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3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3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4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4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4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4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4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4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4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4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48" name="TextBox 3447">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4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5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5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5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5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5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5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5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5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5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5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6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6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62" name="TextBox 3461">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6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6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6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6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6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6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6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7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7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7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73" name="TextBox 3472">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7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7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7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7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7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7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8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8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8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8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84" name="TextBox 3483">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8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8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8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8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8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9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9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9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9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9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9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9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9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98" name="TextBox 3497">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49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0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0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0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0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0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0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0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0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0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09" name="TextBox 3508">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1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1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1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1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1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1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1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1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1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1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20" name="TextBox 3519">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2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2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2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2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2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2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2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2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2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3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3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3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3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3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35" name="TextBox 3534">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3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3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38" name="TextBox 3537">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3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4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41" name="TextBox 354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4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4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4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4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4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4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4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4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5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5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52" name="TextBox 3551">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5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5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5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5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5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5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5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6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6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6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6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6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6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66" name="TextBox 3565">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6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6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6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7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7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7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7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7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7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7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77" name="TextBox 3576">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7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7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8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8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8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8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8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8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8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8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88" name="TextBox 3587">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8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9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9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9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9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9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9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9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9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59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59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0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0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02" name="TextBox 3601">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0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0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05" name="TextBox 3604">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0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0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0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0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1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1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1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1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1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1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16" name="TextBox 3615">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1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1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1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2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21"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2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2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24"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25"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2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27" name="TextBox 3626">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2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29"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30"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3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32"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33"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3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35" name="TextBox 3634">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36"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37"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3638" name="TextBox 10">
          <a:hlinkClick xmlns:r="http://schemas.openxmlformats.org/officeDocument/2006/relationships" r:id="rId1"/>
        </xdr:cNvPr>
        <xdr:cNvSpPr txBox="1"/>
      </xdr:nvSpPr>
      <xdr:spPr>
        <a:xfrm>
          <a:off x="6038850" y="1223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3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4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4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4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4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4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4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4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4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4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49" name="TextBox 3648">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5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5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5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5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5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5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5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5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5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5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6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6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6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63" name="TextBox 3662">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6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6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6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6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6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6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7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7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7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7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74" name="TextBox 3673">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7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7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7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7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7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8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8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8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8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8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85" name="TextBox 3684">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8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8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8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8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9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9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9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9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9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9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9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9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9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699" name="TextBox 3698">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0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0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02" name="TextBox 3701">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0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0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0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0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0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0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0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1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1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1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13" name="TextBox 3712">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1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1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1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1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1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1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2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2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2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2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2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2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2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27" name="TextBox 3726">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2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2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3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3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3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3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3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3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3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3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38" name="TextBox 3737">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3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4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4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4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4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4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4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4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4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4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49" name="TextBox 3748">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5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5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5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5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5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5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5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5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5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5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6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6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6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63" name="TextBox 3762">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6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6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6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6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6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6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7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7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7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7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74" name="TextBox 3773">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75"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7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7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7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7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8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8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8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8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84"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85" name="TextBox 3784">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86"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87"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88"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89"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90"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91"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92"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3793" name="TextBox 10">
          <a:hlinkClick xmlns:r="http://schemas.openxmlformats.org/officeDocument/2006/relationships" r:id="rId1"/>
        </xdr:cNvPr>
        <xdr:cNvSpPr txBox="1"/>
      </xdr:nvSpPr>
      <xdr:spPr>
        <a:xfrm>
          <a:off x="6038850" y="12420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79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379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79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79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379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3799" name="TextBox 3798">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0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0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0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0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0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05" name="TextBox 3804">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0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0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08" name="TextBox 3807">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0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1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1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1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1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1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1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1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1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1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19" name="TextBox 3818">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2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2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2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2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2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2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2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2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2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2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3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3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3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33" name="TextBox 3832">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3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3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3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3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3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3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4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4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4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4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44" name="TextBox 3843">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4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4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4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4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4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5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5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5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5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5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55" name="TextBox 3854">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5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5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5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5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6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6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6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6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6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6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6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6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6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69" name="TextBox 3868">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7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7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7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7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7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7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7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7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7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7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80" name="TextBox 3879">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8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8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8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8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8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8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8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8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8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9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91" name="TextBox 389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9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9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9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9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9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9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9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89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0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0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0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03" name="TextBox 3902">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0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0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06" name="TextBox 3905">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0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0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09" name="TextBox 3908">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1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1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1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1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1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1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1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1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1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1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20" name="TextBox 3919">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2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2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2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2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2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2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2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2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2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3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3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3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3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34" name="TextBox 3933">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3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3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3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3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3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4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4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4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4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4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45" name="TextBox 3944">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4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4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4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4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5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5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5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5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5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5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56" name="TextBox 3955">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5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5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5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6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6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6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6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6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6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6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6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6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6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70" name="TextBox 3969">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7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7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73" name="TextBox 3972">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7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7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7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7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7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7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8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8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8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8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84" name="TextBox 3983">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8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8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8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8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8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9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9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9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9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9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9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9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9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98" name="TextBox 3997">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399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0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0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0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0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0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0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0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0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0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09" name="TextBox 4008">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1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1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1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1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1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1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1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1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1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1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20" name="TextBox 4019">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2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2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2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2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2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2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2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2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2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3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3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3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3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34" name="TextBox 4033">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3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3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3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3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3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4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4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4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4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4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45" name="TextBox 4044">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4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4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4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4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5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5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5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5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5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5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56" name="TextBox 4055">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5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5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5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6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6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6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6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06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6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6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6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6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6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70" name="TextBox 4069">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7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7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73" name="TextBox 4072">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7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7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7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7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7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7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8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8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8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8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84" name="TextBox 4083">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8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8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8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8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8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9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9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9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9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9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9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9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9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98" name="TextBox 4097">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09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0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0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0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0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0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0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0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0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0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09" name="TextBox 4108">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1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1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1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1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1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1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1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1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1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1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20" name="TextBox 4119">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2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2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2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2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2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2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2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2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2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3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3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3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3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34" name="TextBox 4133">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3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3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3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3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3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4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4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4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4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4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45" name="TextBox 4144">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4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4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4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4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5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5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5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5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5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5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56" name="TextBox 4155">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5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5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5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6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6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6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6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6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6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6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6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6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6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7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171" name="TextBox 417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7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7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74" name="TextBox 4173">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7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7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77" name="TextBox 4176">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7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7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8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8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8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8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8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8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8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8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88" name="TextBox 4187">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8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9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9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9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9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9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9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9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9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9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19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0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0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02" name="TextBox 4201">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0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0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0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0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0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0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0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1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1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1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13" name="TextBox 4212">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1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1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1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1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1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1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2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2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2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2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24" name="TextBox 4223">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2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2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2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2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2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3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3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3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3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3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3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3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3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38" name="TextBox 4237">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3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4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41" name="TextBox 424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4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4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4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4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4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4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4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4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5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5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52" name="TextBox 4251">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5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5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5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5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57"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5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5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60"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61"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6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63" name="TextBox 4262">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6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65"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66"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6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68"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69"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7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71" name="TextBox 427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72"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73"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4274" name="TextBox 10">
          <a:hlinkClick xmlns:r="http://schemas.openxmlformats.org/officeDocument/2006/relationships" r:id="rId1"/>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7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7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7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7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7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8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8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8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8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8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85" name="TextBox 4284">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8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8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8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8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9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9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9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9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9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9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9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9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9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299" name="TextBox 4298">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0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0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0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0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0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0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0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0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0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0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10" name="TextBox 4309">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1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1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1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1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1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1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1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1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1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2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21" name="TextBox 432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2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2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2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2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2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2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2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2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3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3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3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3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3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35" name="TextBox 4334">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3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3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38" name="TextBox 4337">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3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4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4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4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4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4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4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4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4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4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49" name="TextBox 4348">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5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5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5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5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5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5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5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5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5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5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6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6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6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63" name="TextBox 4362">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6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6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6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6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6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6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7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7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7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7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74" name="TextBox 4373">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7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7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7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7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7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8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8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8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8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8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85" name="TextBox 4384">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8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8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8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8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9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9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9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9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9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9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9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9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9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399" name="TextBox 4398">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0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0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0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0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0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0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0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0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0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0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10" name="TextBox 4409">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11"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1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1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1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1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1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1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1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1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20"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21" name="TextBox 442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22"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23"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24"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25"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26"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27"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28"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4429" name="TextBox 10">
          <a:hlinkClick xmlns:r="http://schemas.openxmlformats.org/officeDocument/2006/relationships" r:id="rId1"/>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C103"/>
  <sheetViews>
    <sheetView tabSelected="1" zoomScaleNormal="100" workbookViewId="0">
      <selection activeCell="A4" sqref="A4:B4"/>
    </sheetView>
  </sheetViews>
  <sheetFormatPr defaultColWidth="0" defaultRowHeight="15" zeroHeight="1" x14ac:dyDescent="0.25"/>
  <cols>
    <col min="1" max="1" width="32.42578125" style="25" customWidth="1"/>
    <col min="2" max="3" width="19.5703125" style="25" customWidth="1"/>
    <col min="4" max="4" width="34.28515625" style="25" customWidth="1"/>
    <col min="5" max="5" width="15.140625" style="25" customWidth="1"/>
    <col min="6" max="6" width="13.5703125" style="25" bestFit="1" customWidth="1"/>
    <col min="7" max="7" width="26.28515625" style="25" customWidth="1"/>
    <col min="8" max="8" width="33" style="54" hidden="1"/>
    <col min="9" max="9" width="8.28515625" style="54" hidden="1"/>
    <col min="10" max="10" width="11.140625" style="54" hidden="1"/>
    <col min="11" max="11" width="9.140625" style="54" hidden="1"/>
    <col min="12" max="12" width="35.42578125" style="54" hidden="1"/>
    <col min="13" max="16383" width="9.140625" style="54" hidden="1"/>
    <col min="16384" max="16384" width="7.85546875" style="54" hidden="1"/>
  </cols>
  <sheetData>
    <row r="1" spans="1:7" ht="39.75" customHeight="1" x14ac:dyDescent="0.25">
      <c r="A1" s="184" t="s">
        <v>754</v>
      </c>
      <c r="B1" s="184"/>
      <c r="C1" s="184"/>
      <c r="D1" s="184"/>
      <c r="E1" s="184"/>
      <c r="F1" s="184"/>
      <c r="G1" s="184"/>
    </row>
    <row r="2" spans="1:7" ht="15" customHeight="1" x14ac:dyDescent="0.25">
      <c r="A2" s="76"/>
      <c r="B2" s="76"/>
      <c r="C2" s="76"/>
      <c r="D2" s="76"/>
      <c r="E2" s="87" t="str">
        <f>CONCATENATE(E3," ",E4)</f>
        <v xml:space="preserve">Supply Name &amp; Address: </v>
      </c>
      <c r="F2" s="77"/>
      <c r="G2" s="78" t="str">
        <f>Lookup_Admin!J1</f>
        <v>V 2.05</v>
      </c>
    </row>
    <row r="3" spans="1:7" ht="15.75" x14ac:dyDescent="0.25">
      <c r="A3" s="79" t="s">
        <v>0</v>
      </c>
      <c r="B3" s="85" t="str">
        <f>CONCATENATE(A3," ",A4)</f>
        <v xml:space="preserve">Local Authority: </v>
      </c>
      <c r="C3" s="79" t="s">
        <v>1</v>
      </c>
      <c r="D3" s="86" t="str">
        <f>CONCATENATE(C3," ",C4)</f>
        <v xml:space="preserve">Supply Reference: </v>
      </c>
      <c r="E3" s="194" t="s">
        <v>661</v>
      </c>
      <c r="F3" s="194"/>
      <c r="G3" s="194"/>
    </row>
    <row r="4" spans="1:7" ht="48.75" customHeight="1" x14ac:dyDescent="0.25">
      <c r="A4" s="196"/>
      <c r="B4" s="196"/>
      <c r="C4" s="196"/>
      <c r="D4" s="196"/>
      <c r="E4" s="195"/>
      <c r="F4" s="195"/>
      <c r="G4" s="195"/>
    </row>
    <row r="5" spans="1:7" ht="16.5" customHeight="1" x14ac:dyDescent="0.25">
      <c r="A5" s="198" t="s">
        <v>690</v>
      </c>
      <c r="B5" s="198"/>
      <c r="C5" s="199" t="s">
        <v>685</v>
      </c>
      <c r="D5" s="199"/>
      <c r="E5" s="197" t="s">
        <v>689</v>
      </c>
      <c r="F5" s="197"/>
      <c r="G5" s="197"/>
    </row>
    <row r="6" spans="1:7" ht="18.75" customHeight="1" x14ac:dyDescent="0.25">
      <c r="A6" s="200"/>
      <c r="B6" s="200"/>
      <c r="C6" s="200"/>
      <c r="D6" s="200"/>
      <c r="E6" s="182"/>
      <c r="F6" s="182"/>
      <c r="G6" s="182"/>
    </row>
    <row r="7" spans="1:7" ht="6.75" customHeight="1" x14ac:dyDescent="0.25">
      <c r="A7" s="84"/>
      <c r="B7" s="138" t="str">
        <f>CONCATENATE(B3,"     ",D3)</f>
        <v xml:space="preserve">Local Authority:      Supply Reference: </v>
      </c>
      <c r="C7" s="138" t="str">
        <f>CONCATENATE(E2,"      ",F2)</f>
        <v xml:space="preserve">Supply Name &amp; Address:       </v>
      </c>
      <c r="D7" s="138"/>
      <c r="E7" s="84"/>
      <c r="F7" s="84"/>
      <c r="G7" s="84"/>
    </row>
    <row r="8" spans="1:7" ht="29.25" customHeight="1" x14ac:dyDescent="0.25">
      <c r="A8" s="137" t="s">
        <v>566</v>
      </c>
      <c r="B8" s="183"/>
      <c r="C8" s="183"/>
      <c r="D8" s="183"/>
      <c r="E8" s="183"/>
      <c r="F8" s="139" t="s">
        <v>570</v>
      </c>
      <c r="G8" s="140"/>
    </row>
    <row r="9" spans="1:7" ht="6.75" customHeight="1" x14ac:dyDescent="0.25">
      <c r="A9" s="80"/>
      <c r="B9" s="141"/>
      <c r="C9" s="141"/>
      <c r="D9" s="141"/>
      <c r="E9" s="141"/>
      <c r="F9" s="141"/>
      <c r="G9" s="141"/>
    </row>
    <row r="10" spans="1:7" x14ac:dyDescent="0.25">
      <c r="A10" s="165" t="s">
        <v>568</v>
      </c>
      <c r="B10" s="166"/>
      <c r="C10" s="166"/>
      <c r="D10" s="166"/>
      <c r="E10" s="166"/>
      <c r="F10" s="166"/>
      <c r="G10" s="167"/>
    </row>
    <row r="11" spans="1:7" x14ac:dyDescent="0.25">
      <c r="A11" s="81" t="s">
        <v>15</v>
      </c>
      <c r="B11" s="81" t="s">
        <v>672</v>
      </c>
      <c r="C11" s="81" t="s">
        <v>563</v>
      </c>
      <c r="D11" s="82" t="s">
        <v>674</v>
      </c>
      <c r="E11" s="81" t="s">
        <v>16</v>
      </c>
      <c r="F11" s="83" t="s">
        <v>662</v>
      </c>
      <c r="G11" s="81" t="s">
        <v>27</v>
      </c>
    </row>
    <row r="12" spans="1:7" x14ac:dyDescent="0.25">
      <c r="A12" s="26"/>
      <c r="B12" s="26"/>
      <c r="C12" s="26"/>
      <c r="D12" s="59"/>
      <c r="E12" s="26"/>
      <c r="F12" s="26"/>
      <c r="G12" s="26"/>
    </row>
    <row r="13" spans="1:7" x14ac:dyDescent="0.25">
      <c r="A13" s="26"/>
      <c r="B13" s="26"/>
      <c r="C13" s="26"/>
      <c r="D13" s="59"/>
      <c r="E13" s="26"/>
      <c r="F13" s="26"/>
      <c r="G13" s="26"/>
    </row>
    <row r="14" spans="1:7" x14ac:dyDescent="0.25">
      <c r="A14" s="26"/>
      <c r="B14" s="26"/>
      <c r="C14" s="26"/>
      <c r="D14" s="58"/>
      <c r="E14" s="26"/>
      <c r="F14" s="26"/>
      <c r="G14" s="26"/>
    </row>
    <row r="15" spans="1:7" x14ac:dyDescent="0.25">
      <c r="A15" s="26"/>
      <c r="B15" s="26"/>
      <c r="C15" s="26"/>
      <c r="D15" s="58"/>
      <c r="E15" s="26"/>
      <c r="F15" s="26"/>
      <c r="G15" s="26"/>
    </row>
    <row r="16" spans="1:7" x14ac:dyDescent="0.25">
      <c r="A16" s="26"/>
      <c r="B16" s="26"/>
      <c r="C16" s="26"/>
      <c r="D16" s="58"/>
      <c r="E16" s="26"/>
      <c r="F16" s="26"/>
      <c r="G16" s="26"/>
    </row>
    <row r="17" spans="1:12" x14ac:dyDescent="0.25">
      <c r="A17" s="169" t="s">
        <v>3</v>
      </c>
      <c r="B17" s="170"/>
      <c r="C17" s="170"/>
      <c r="D17" s="170"/>
      <c r="E17" s="170"/>
      <c r="F17" s="170"/>
      <c r="G17" s="171"/>
    </row>
    <row r="18" spans="1:12" x14ac:dyDescent="0.25">
      <c r="A18" s="185"/>
      <c r="B18" s="186"/>
      <c r="C18" s="186"/>
      <c r="D18" s="186"/>
      <c r="E18" s="186"/>
      <c r="F18" s="186"/>
      <c r="G18" s="187"/>
    </row>
    <row r="19" spans="1:12" x14ac:dyDescent="0.25">
      <c r="A19" s="188"/>
      <c r="B19" s="189"/>
      <c r="C19" s="189"/>
      <c r="D19" s="189"/>
      <c r="E19" s="189"/>
      <c r="F19" s="189"/>
      <c r="G19" s="190"/>
    </row>
    <row r="20" spans="1:12" x14ac:dyDescent="0.25">
      <c r="A20" s="191"/>
      <c r="B20" s="192"/>
      <c r="C20" s="192"/>
      <c r="D20" s="192"/>
      <c r="E20" s="192"/>
      <c r="F20" s="192"/>
      <c r="G20" s="193"/>
    </row>
    <row r="21" spans="1:12" x14ac:dyDescent="0.25">
      <c r="A21" s="172" t="s">
        <v>12</v>
      </c>
      <c r="B21" s="172"/>
      <c r="C21" s="172" t="s">
        <v>13</v>
      </c>
      <c r="D21" s="172"/>
      <c r="E21" s="172" t="s">
        <v>14</v>
      </c>
      <c r="F21" s="172"/>
      <c r="G21" s="172"/>
    </row>
    <row r="22" spans="1:12" x14ac:dyDescent="0.25">
      <c r="A22" s="173"/>
      <c r="B22" s="174"/>
      <c r="C22" s="173"/>
      <c r="D22" s="181"/>
      <c r="E22" s="173"/>
      <c r="F22" s="181"/>
      <c r="G22" s="174"/>
    </row>
    <row r="23" spans="1:12" x14ac:dyDescent="0.25">
      <c r="A23" s="173"/>
      <c r="B23" s="174"/>
      <c r="C23" s="173"/>
      <c r="D23" s="181"/>
      <c r="E23" s="173"/>
      <c r="F23" s="181"/>
      <c r="G23" s="174"/>
    </row>
    <row r="24" spans="1:12" x14ac:dyDescent="0.25">
      <c r="A24" s="173"/>
      <c r="B24" s="174"/>
      <c r="C24" s="173"/>
      <c r="D24" s="181"/>
      <c r="E24" s="173"/>
      <c r="F24" s="181"/>
      <c r="G24" s="174"/>
    </row>
    <row r="25" spans="1:12" x14ac:dyDescent="0.25">
      <c r="A25" s="173"/>
      <c r="B25" s="174"/>
      <c r="C25" s="173"/>
      <c r="D25" s="181"/>
      <c r="E25" s="173"/>
      <c r="F25" s="181"/>
      <c r="G25" s="174"/>
    </row>
    <row r="26" spans="1:12" x14ac:dyDescent="0.25">
      <c r="A26" s="173"/>
      <c r="B26" s="174"/>
      <c r="C26" s="173"/>
      <c r="D26" s="181"/>
      <c r="E26" s="173"/>
      <c r="F26" s="181"/>
      <c r="G26" s="174"/>
    </row>
    <row r="27" spans="1:12" x14ac:dyDescent="0.25">
      <c r="A27" s="172" t="s">
        <v>564</v>
      </c>
      <c r="B27" s="172"/>
      <c r="C27" s="172"/>
      <c r="D27" s="172"/>
      <c r="E27" s="172"/>
      <c r="F27" s="172"/>
      <c r="G27" s="172"/>
      <c r="L27" s="55"/>
    </row>
    <row r="28" spans="1:12" x14ac:dyDescent="0.25">
      <c r="A28" s="168"/>
      <c r="B28" s="168"/>
      <c r="C28" s="175"/>
      <c r="D28" s="176"/>
      <c r="E28" s="175"/>
      <c r="F28" s="176"/>
      <c r="G28" s="177"/>
      <c r="L28" s="55"/>
    </row>
    <row r="29" spans="1:12" x14ac:dyDescent="0.25">
      <c r="A29" s="168"/>
      <c r="B29" s="168"/>
      <c r="C29" s="175"/>
      <c r="D29" s="176"/>
      <c r="E29" s="175"/>
      <c r="F29" s="176"/>
      <c r="G29" s="177"/>
    </row>
    <row r="30" spans="1:12" x14ac:dyDescent="0.25">
      <c r="A30" s="168" t="s">
        <v>565</v>
      </c>
      <c r="B30" s="168"/>
      <c r="C30" s="168"/>
      <c r="D30" s="168"/>
      <c r="E30" s="168"/>
      <c r="F30" s="168"/>
      <c r="G30" s="168"/>
    </row>
    <row r="31" spans="1:12" x14ac:dyDescent="0.25">
      <c r="A31" s="168"/>
      <c r="B31" s="168"/>
      <c r="C31" s="168"/>
      <c r="D31" s="168"/>
      <c r="E31" s="168"/>
      <c r="F31" s="168"/>
      <c r="G31" s="168"/>
    </row>
    <row r="32" spans="1:12" x14ac:dyDescent="0.25">
      <c r="A32" s="168"/>
      <c r="B32" s="168"/>
      <c r="C32" s="168"/>
      <c r="D32" s="168"/>
      <c r="E32" s="168"/>
      <c r="F32" s="168"/>
      <c r="G32" s="168"/>
    </row>
    <row r="33" spans="1:7" x14ac:dyDescent="0.25">
      <c r="A33" s="178" t="s">
        <v>663</v>
      </c>
      <c r="B33" s="179"/>
      <c r="C33" s="179"/>
      <c r="D33" s="179"/>
      <c r="E33" s="179"/>
      <c r="F33" s="179"/>
      <c r="G33" s="180"/>
    </row>
    <row r="34" spans="1:7" x14ac:dyDescent="0.25">
      <c r="A34" s="175" t="s">
        <v>673</v>
      </c>
      <c r="B34" s="176"/>
      <c r="C34" s="176"/>
      <c r="D34" s="176"/>
      <c r="E34" s="176"/>
      <c r="F34" s="176"/>
      <c r="G34" s="177"/>
    </row>
    <row r="35" spans="1:7" x14ac:dyDescent="0.25">
      <c r="A35" s="178" t="s">
        <v>692</v>
      </c>
      <c r="B35" s="179"/>
      <c r="C35" s="179"/>
      <c r="D35" s="179"/>
      <c r="E35" s="179"/>
      <c r="F35" s="179"/>
      <c r="G35" s="180"/>
    </row>
    <row r="36" spans="1:7" x14ac:dyDescent="0.25">
      <c r="A36" s="175" t="s">
        <v>673</v>
      </c>
      <c r="B36" s="176"/>
      <c r="C36" s="176"/>
      <c r="D36" s="176"/>
      <c r="E36" s="176"/>
      <c r="F36" s="176"/>
      <c r="G36" s="177"/>
    </row>
    <row r="37" spans="1:7" x14ac:dyDescent="0.25">
      <c r="A37" s="172" t="s">
        <v>17</v>
      </c>
      <c r="B37" s="172"/>
      <c r="C37" s="172"/>
      <c r="D37" s="172"/>
      <c r="E37" s="172"/>
      <c r="F37" s="172"/>
      <c r="G37" s="172"/>
    </row>
    <row r="38" spans="1:7" ht="18.75" customHeight="1" x14ac:dyDescent="0.25">
      <c r="A38" s="168" t="s">
        <v>567</v>
      </c>
      <c r="B38" s="168"/>
      <c r="C38" s="168"/>
      <c r="D38" s="168"/>
      <c r="E38" s="168"/>
      <c r="F38" s="168"/>
      <c r="G38" s="168"/>
    </row>
    <row r="39" spans="1:7" x14ac:dyDescent="0.25">
      <c r="A39" s="172" t="s">
        <v>693</v>
      </c>
      <c r="B39" s="172"/>
      <c r="C39" s="172"/>
      <c r="D39" s="172"/>
      <c r="E39" s="172"/>
      <c r="F39" s="172"/>
      <c r="G39" s="172"/>
    </row>
    <row r="40" spans="1:7" x14ac:dyDescent="0.25">
      <c r="A40" s="168" t="s">
        <v>567</v>
      </c>
      <c r="B40" s="168"/>
      <c r="C40" s="168"/>
      <c r="D40" s="168"/>
      <c r="E40" s="168"/>
      <c r="F40" s="168"/>
      <c r="G40" s="168"/>
    </row>
    <row r="41" spans="1:7" x14ac:dyDescent="0.25">
      <c r="A41" s="169" t="s">
        <v>694</v>
      </c>
      <c r="B41" s="170"/>
      <c r="C41" s="170"/>
      <c r="D41" s="170"/>
      <c r="E41" s="170"/>
      <c r="F41" s="170"/>
      <c r="G41" s="171"/>
    </row>
    <row r="42" spans="1:7" x14ac:dyDescent="0.25">
      <c r="A42" s="168" t="s">
        <v>567</v>
      </c>
      <c r="B42" s="168"/>
      <c r="C42" s="168"/>
      <c r="D42" s="168"/>
      <c r="E42" s="168"/>
      <c r="F42" s="168"/>
      <c r="G42" s="168"/>
    </row>
    <row r="43" spans="1:7" x14ac:dyDescent="0.25">
      <c r="A43" s="169" t="s">
        <v>18</v>
      </c>
      <c r="B43" s="170"/>
      <c r="C43" s="170"/>
      <c r="D43" s="170"/>
      <c r="E43" s="170"/>
      <c r="F43" s="170"/>
      <c r="G43" s="171"/>
    </row>
    <row r="44" spans="1:7" x14ac:dyDescent="0.25">
      <c r="A44" s="168" t="s">
        <v>567</v>
      </c>
      <c r="B44" s="168"/>
      <c r="C44" s="168"/>
      <c r="D44" s="168"/>
      <c r="E44" s="168"/>
      <c r="F44" s="168"/>
      <c r="G44" s="168"/>
    </row>
    <row r="45" spans="1:7" x14ac:dyDescent="0.25">
      <c r="A45" s="169" t="s">
        <v>19</v>
      </c>
      <c r="B45" s="170"/>
      <c r="C45" s="170"/>
      <c r="D45" s="170"/>
      <c r="E45" s="170"/>
      <c r="F45" s="170"/>
      <c r="G45" s="171"/>
    </row>
    <row r="46" spans="1:7" x14ac:dyDescent="0.25">
      <c r="A46" s="168" t="s">
        <v>567</v>
      </c>
      <c r="B46" s="168"/>
      <c r="C46" s="168"/>
      <c r="D46" s="168"/>
      <c r="E46" s="168"/>
      <c r="F46" s="168"/>
      <c r="G46" s="168"/>
    </row>
    <row r="47" spans="1:7" x14ac:dyDescent="0.25">
      <c r="A47" s="169" t="s">
        <v>20</v>
      </c>
      <c r="B47" s="170"/>
      <c r="C47" s="170"/>
      <c r="D47" s="170"/>
      <c r="E47" s="170"/>
      <c r="F47" s="170"/>
      <c r="G47" s="171"/>
    </row>
    <row r="48" spans="1:7" x14ac:dyDescent="0.25">
      <c r="A48" s="168" t="s">
        <v>567</v>
      </c>
      <c r="B48" s="168"/>
      <c r="C48" s="168"/>
      <c r="D48" s="168"/>
      <c r="E48" s="168"/>
      <c r="F48" s="168"/>
      <c r="G48" s="168"/>
    </row>
    <row r="49" spans="1:7" x14ac:dyDescent="0.25">
      <c r="A49" s="169" t="s">
        <v>21</v>
      </c>
      <c r="B49" s="170"/>
      <c r="C49" s="170"/>
      <c r="D49" s="170"/>
      <c r="E49" s="170"/>
      <c r="F49" s="170"/>
      <c r="G49" s="171"/>
    </row>
    <row r="50" spans="1:7" x14ac:dyDescent="0.25">
      <c r="A50" s="168" t="s">
        <v>567</v>
      </c>
      <c r="B50" s="168"/>
      <c r="C50" s="168"/>
      <c r="D50" s="168"/>
      <c r="E50" s="168"/>
      <c r="F50" s="168"/>
      <c r="G50" s="168"/>
    </row>
    <row r="51" spans="1:7" x14ac:dyDescent="0.25">
      <c r="A51" s="164"/>
      <c r="B51" s="164"/>
      <c r="C51" s="164"/>
      <c r="D51" s="164"/>
      <c r="E51" s="164"/>
      <c r="F51" s="164"/>
      <c r="G51" s="164"/>
    </row>
    <row r="52" spans="1:7" hidden="1" x14ac:dyDescent="0.25"/>
    <row r="53" spans="1:7" hidden="1" x14ac:dyDescent="0.25"/>
    <row r="54" spans="1:7" hidden="1" x14ac:dyDescent="0.25"/>
    <row r="55" spans="1:7" hidden="1" x14ac:dyDescent="0.25"/>
    <row r="56" spans="1:7" hidden="1" x14ac:dyDescent="0.25"/>
    <row r="57" spans="1:7" hidden="1" x14ac:dyDescent="0.25"/>
    <row r="58" spans="1:7" hidden="1" x14ac:dyDescent="0.25"/>
    <row r="59" spans="1:7" hidden="1" x14ac:dyDescent="0.25"/>
    <row r="60" spans="1:7" hidden="1" x14ac:dyDescent="0.25"/>
    <row r="61" spans="1:7" hidden="1" x14ac:dyDescent="0.25"/>
    <row r="62" spans="1:7" hidden="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sheetData>
  <sheetProtection algorithmName="SHA-512" hashValue="YgLkGiiUVH+R7zOICtyuwbr4S7vwqeybnMDwmEICxElqzZMUXp6VcmdI1Fqcukkd/clpu1QeK8zemcPTOb0Mdg==" saltValue="aIbvn6IlUQFs1yQA5vHy9A==" spinCount="100000" sheet="1" objects="1" scenarios="1" formatColumns="0" formatRows="0" insertRows="0" insertHyperlinks="0" deleteRows="0" selectLockedCells="1"/>
  <mergeCells count="60">
    <mergeCell ref="B8:E8"/>
    <mergeCell ref="A1:G1"/>
    <mergeCell ref="A18:G20"/>
    <mergeCell ref="E3:G3"/>
    <mergeCell ref="A21:B21"/>
    <mergeCell ref="C21:D21"/>
    <mergeCell ref="E21:G21"/>
    <mergeCell ref="E4:G4"/>
    <mergeCell ref="A4:B4"/>
    <mergeCell ref="C4:D4"/>
    <mergeCell ref="A17:G17"/>
    <mergeCell ref="E5:G5"/>
    <mergeCell ref="A5:B5"/>
    <mergeCell ref="C5:D5"/>
    <mergeCell ref="A6:B6"/>
    <mergeCell ref="C6:D6"/>
    <mergeCell ref="E6:G6"/>
    <mergeCell ref="A42:G42"/>
    <mergeCell ref="A44:G44"/>
    <mergeCell ref="A36:G36"/>
    <mergeCell ref="A35:G35"/>
    <mergeCell ref="E28:G28"/>
    <mergeCell ref="A41:G41"/>
    <mergeCell ref="A22:B22"/>
    <mergeCell ref="C22:D22"/>
    <mergeCell ref="E22:G22"/>
    <mergeCell ref="A25:B25"/>
    <mergeCell ref="C25:D25"/>
    <mergeCell ref="E25:G25"/>
    <mergeCell ref="A23:B23"/>
    <mergeCell ref="A24:B24"/>
    <mergeCell ref="C23:D23"/>
    <mergeCell ref="C24:D24"/>
    <mergeCell ref="E23:G23"/>
    <mergeCell ref="E24:G24"/>
    <mergeCell ref="C26:D26"/>
    <mergeCell ref="E26:G26"/>
    <mergeCell ref="A37:G37"/>
    <mergeCell ref="A38:G38"/>
    <mergeCell ref="A40:G40"/>
    <mergeCell ref="A39:G39"/>
    <mergeCell ref="E29:G29"/>
    <mergeCell ref="A33:G33"/>
    <mergeCell ref="A34:G34"/>
    <mergeCell ref="A51:G51"/>
    <mergeCell ref="A10:G10"/>
    <mergeCell ref="A48:G48"/>
    <mergeCell ref="A50:G50"/>
    <mergeCell ref="A49:G49"/>
    <mergeCell ref="A47:G47"/>
    <mergeCell ref="A27:G27"/>
    <mergeCell ref="A30:G32"/>
    <mergeCell ref="A26:B26"/>
    <mergeCell ref="A28:B28"/>
    <mergeCell ref="A29:B29"/>
    <mergeCell ref="C28:D28"/>
    <mergeCell ref="C29:D29"/>
    <mergeCell ref="A46:G46"/>
    <mergeCell ref="A45:G45"/>
    <mergeCell ref="A43:G43"/>
  </mergeCells>
  <conditionalFormatting sqref="A34:G34 A36:G36">
    <cfRule type="cellIs" dxfId="164" priority="9" operator="equal">
      <formula>"Insert hyperlink or file location"</formula>
    </cfRule>
  </conditionalFormatting>
  <conditionalFormatting sqref="A38:G38 A40:G40 A42:G42 A44:G44 A46:G46 A48:G48 A50:G50">
    <cfRule type="cellIs" dxfId="163" priority="8" operator="equal">
      <formula>"Please enter details:"</formula>
    </cfRule>
  </conditionalFormatting>
  <conditionalFormatting sqref="A30:G32">
    <cfRule type="cellIs" dxfId="162" priority="1" operator="equal">
      <formula>"Other: please enter details"</formula>
    </cfRule>
  </conditionalFormatting>
  <dataValidations count="2">
    <dataValidation allowBlank="1" showInputMessage="1" showErrorMessage="1" prompt="Enter the typical number of consumers first and the maximum number in brackets after" sqref="C6"/>
    <dataValidation allowBlank="1" showInputMessage="1" showErrorMessage="1" prompt="If volume is not known the local authority should assume that each person supplied uses on average of 0.2m3/day (200 litres/day)" sqref="A6"/>
  </dataValidations>
  <pageMargins left="0.7" right="0.7" top="0.75" bottom="0.75" header="0.3" footer="0.3"/>
  <pageSetup paperSize="9" scale="55"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x14:formula1>
            <xm:f>Lookup_Admin!$J$9:$J$16</xm:f>
          </x14:formula1>
          <xm:sqref>A28:G29</xm:sqref>
        </x14:dataValidation>
        <x14:dataValidation type="list" allowBlank="1" showInputMessage="1">
          <x14:formula1>
            <xm:f>Lookup_Admin!$J$40:$J$44</xm:f>
          </x14:formula1>
          <xm:sqref>B12:B16</xm:sqref>
        </x14:dataValidation>
        <x14:dataValidation type="list" allowBlank="1" showInputMessage="1">
          <x14:formula1>
            <xm:f>Lookup_Admin!$J$48:$J$51</xm:f>
          </x14:formula1>
          <xm:sqref>F12:F16</xm:sqref>
        </x14:dataValidation>
        <x14:dataValidation type="list" allowBlank="1" showInputMessage="1">
          <x14:formula1>
            <xm:f>Lookup_Admin!$N$3:$N$350</xm:f>
          </x14:formula1>
          <xm:sqref>A4:B4</xm:sqref>
        </x14:dataValidation>
        <x14:dataValidation type="list" allowBlank="1" showInputMessage="1" showErrorMessage="1">
          <x14:formula1>
            <xm:f>Lookup_Admin!$J$56:$J$61</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358"/>
  <sheetViews>
    <sheetView topLeftCell="G1" zoomScaleNormal="100" workbookViewId="0">
      <pane ySplit="6" topLeftCell="A7" activePane="bottomLeft" state="frozen"/>
      <selection activeCell="G1" sqref="G1"/>
      <selection pane="bottomLeft" activeCell="N11" sqref="N11"/>
    </sheetView>
  </sheetViews>
  <sheetFormatPr defaultColWidth="0" defaultRowHeight="15" zeroHeight="1" x14ac:dyDescent="0.25"/>
  <cols>
    <col min="1" max="6" width="9.140625" style="12" hidden="1" customWidth="1"/>
    <col min="7" max="7" width="9.42578125" style="30" bestFit="1" customWidth="1"/>
    <col min="8" max="8" width="49" style="12" customWidth="1"/>
    <col min="9" max="9" width="12.42578125" style="13" customWidth="1"/>
    <col min="10" max="10" width="7.140625" style="21" hidden="1" customWidth="1"/>
    <col min="11" max="11" width="11.140625" style="13" bestFit="1" customWidth="1"/>
    <col min="12" max="12" width="10.42578125" style="15" customWidth="1"/>
    <col min="13" max="13" width="10.5703125" style="13" customWidth="1"/>
    <col min="14" max="14" width="45.140625" style="12" customWidth="1"/>
    <col min="15" max="15" width="9.140625" style="12" hidden="1" customWidth="1"/>
    <col min="16" max="21" width="9.140625" style="30" hidden="1" customWidth="1"/>
    <col min="22" max="16384" width="9.140625" style="12" hidden="1"/>
  </cols>
  <sheetData>
    <row r="1" spans="1:21" ht="40.5" customHeight="1" x14ac:dyDescent="0.25">
      <c r="A1" s="33"/>
      <c r="B1" s="33"/>
      <c r="C1" s="33"/>
      <c r="D1" s="33"/>
      <c r="E1" s="33"/>
      <c r="F1" s="33"/>
      <c r="G1" s="201" t="str">
        <f>Supply_Details!A1</f>
        <v>Private Water Supply: Risk Assessment tool - Reg8</v>
      </c>
      <c r="H1" s="202"/>
      <c r="I1" s="202"/>
      <c r="J1" s="202"/>
      <c r="K1" s="202"/>
      <c r="L1" s="202"/>
      <c r="M1" s="202"/>
      <c r="N1" s="203"/>
    </row>
    <row r="2" spans="1:21" ht="15.75" x14ac:dyDescent="0.25">
      <c r="A2" s="33"/>
      <c r="B2" s="33"/>
      <c r="C2" s="33"/>
      <c r="D2" s="33"/>
      <c r="E2" s="33"/>
      <c r="F2" s="33"/>
      <c r="G2" s="206" t="str">
        <f>Supply_Details!B3</f>
        <v xml:space="preserve">Local Authority: </v>
      </c>
      <c r="H2" s="207"/>
      <c r="I2" s="208"/>
      <c r="J2" s="88"/>
      <c r="K2" s="206" t="str">
        <f>Supply_Details!D3</f>
        <v xml:space="preserve">Supply Reference: </v>
      </c>
      <c r="L2" s="207"/>
      <c r="M2" s="207"/>
      <c r="N2" s="208"/>
    </row>
    <row r="3" spans="1:21" ht="15.75" x14ac:dyDescent="0.25">
      <c r="A3" s="33"/>
      <c r="B3" s="33"/>
      <c r="C3" s="33"/>
      <c r="D3" s="33"/>
      <c r="E3" s="33"/>
      <c r="F3" s="33"/>
      <c r="G3" s="206" t="str">
        <f>Supply_Details!E2</f>
        <v xml:space="preserve">Supply Name &amp; Address: </v>
      </c>
      <c r="H3" s="207"/>
      <c r="I3" s="208"/>
      <c r="J3" s="88"/>
      <c r="K3" s="209">
        <f>Supply_Details!E6</f>
        <v>0</v>
      </c>
      <c r="L3" s="210"/>
      <c r="M3" s="210"/>
      <c r="N3" s="211"/>
    </row>
    <row r="4" spans="1:21" ht="15.75" x14ac:dyDescent="0.25">
      <c r="A4" s="33"/>
      <c r="B4" s="33"/>
      <c r="C4" s="33"/>
      <c r="D4" s="33"/>
      <c r="E4" s="33"/>
      <c r="F4" s="33"/>
      <c r="G4" s="214" t="s">
        <v>748</v>
      </c>
      <c r="H4" s="215"/>
      <c r="I4" s="215"/>
      <c r="J4" s="75"/>
      <c r="K4" s="212" t="s">
        <v>219</v>
      </c>
      <c r="L4" s="213"/>
      <c r="M4" s="29"/>
      <c r="N4" s="89"/>
    </row>
    <row r="5" spans="1:21" x14ac:dyDescent="0.25">
      <c r="A5" s="17"/>
      <c r="B5" s="17"/>
      <c r="C5" s="17"/>
      <c r="D5" s="17"/>
      <c r="E5" s="17"/>
      <c r="F5" s="17"/>
      <c r="G5" s="204" t="e">
        <f>VLOOKUP(M4,Lookup_Admin!A:G,7,FALSE)</f>
        <v>#N/A</v>
      </c>
      <c r="H5" s="204"/>
      <c r="I5" s="204"/>
      <c r="J5" s="204"/>
      <c r="K5" s="204"/>
      <c r="L5" s="204"/>
      <c r="M5" s="204"/>
      <c r="N5" s="204"/>
    </row>
    <row r="6" spans="1:21" ht="31.5" x14ac:dyDescent="0.25">
      <c r="A6" s="17" t="s">
        <v>26</v>
      </c>
      <c r="B6" s="34" t="s">
        <v>573</v>
      </c>
      <c r="C6" s="34" t="s">
        <v>574</v>
      </c>
      <c r="D6" s="17" t="s">
        <v>575</v>
      </c>
      <c r="E6" s="17" t="s">
        <v>576</v>
      </c>
      <c r="F6" s="17" t="s">
        <v>158</v>
      </c>
      <c r="G6" s="90" t="s">
        <v>22</v>
      </c>
      <c r="H6" s="91" t="s">
        <v>23</v>
      </c>
      <c r="I6" s="90" t="s">
        <v>569</v>
      </c>
      <c r="J6" s="91"/>
      <c r="K6" s="90" t="s">
        <v>24</v>
      </c>
      <c r="L6" s="90" t="s">
        <v>25</v>
      </c>
      <c r="M6" s="90" t="s">
        <v>26</v>
      </c>
      <c r="N6" s="91" t="s">
        <v>27</v>
      </c>
    </row>
    <row r="7" spans="1:21" ht="15.75" x14ac:dyDescent="0.25">
      <c r="A7" s="17"/>
      <c r="B7" s="34"/>
      <c r="C7" s="34"/>
      <c r="D7" s="17"/>
      <c r="E7" s="17"/>
      <c r="F7" s="17"/>
      <c r="G7" s="216" t="s">
        <v>582</v>
      </c>
      <c r="H7" s="217"/>
      <c r="I7" s="90"/>
      <c r="J7" s="90"/>
      <c r="K7" s="90"/>
      <c r="L7" s="90"/>
      <c r="M7" s="90"/>
      <c r="N7" s="92"/>
    </row>
    <row r="8" spans="1:21" ht="30" x14ac:dyDescent="0.25">
      <c r="A8" s="32" t="str">
        <f>IF(M8="VH",C8,IF(M8="H",B8,IF(M8="M",D8,IF(M8="L",E8,IF(M8="TBC",F8)))))</f>
        <v>TBC1</v>
      </c>
      <c r="B8" s="32" t="str">
        <f>CONCATENATE("H",(COUNTIF($M8:M$8,"H")))</f>
        <v>H0</v>
      </c>
      <c r="C8" s="32" t="str">
        <f>CONCATENATE("VH",(COUNTIF($M8:M$8,"VH")))</f>
        <v>VH0</v>
      </c>
      <c r="D8" s="32" t="str">
        <f>CONCATENATE("M",(COUNTIF($M8:N$8,"M")))</f>
        <v>M0</v>
      </c>
      <c r="E8" s="32" t="str">
        <f>CONCATENATE("L",(COUNTIF($M8:N$8,"L")))</f>
        <v>L0</v>
      </c>
      <c r="F8" s="32" t="str">
        <f>CONCATENATE("TBC",(COUNTIF($M8:N$8,"TBC")))</f>
        <v>TBC1</v>
      </c>
      <c r="G8" s="13" t="str">
        <f>Lookup_Admin!A2</f>
        <v>A0</v>
      </c>
      <c r="H8" s="61" t="str">
        <f>Lookup_Admin!F2</f>
        <v>Have there been any changes since risk assessment last carried out?</v>
      </c>
      <c r="I8" s="70" t="s">
        <v>158</v>
      </c>
      <c r="J8" s="14" t="str">
        <f>IF(I8="N/A","N/A",IF(I8=VLOOKUP(G8,Lookup_Admin!A:C,3,FALSE),"H",""))</f>
        <v/>
      </c>
      <c r="K8" s="96">
        <v>5</v>
      </c>
      <c r="L8" s="1"/>
      <c r="M8" s="93" t="str">
        <f t="shared" ref="M8" si="0">IF(I8="TBC",IF(I8="N/A","","TBC"),IF(J8="H",IF(K8="","Likelihood Required",IF(K8*L8&lt;$U$10,"L", IF(K8*L8&lt;$U$11,"M",IF(K8*L8&lt;=$U$12,"H","VH")))),""))</f>
        <v>TBC</v>
      </c>
      <c r="N8" s="56"/>
      <c r="P8" s="47"/>
      <c r="Q8" s="47"/>
      <c r="R8" s="47"/>
      <c r="S8" s="47"/>
      <c r="T8" s="47"/>
      <c r="U8" s="47"/>
    </row>
    <row r="9" spans="1:21" ht="60" x14ac:dyDescent="0.25">
      <c r="A9" s="32" t="str">
        <f>IF(M9="VH",C9,IF(M9="H",B9,IF(M9="M",D9,IF(M9="L",E9,IF(M9="TBC",F9)))))</f>
        <v>TBC2</v>
      </c>
      <c r="B9" s="32" t="str">
        <f>CONCATENATE("H",(COUNTIF($M$8:M9,"H")))</f>
        <v>H0</v>
      </c>
      <c r="C9" s="32" t="str">
        <f>CONCATENATE("VH",(COUNTIF($M$8:M9,"VH")))</f>
        <v>VH0</v>
      </c>
      <c r="D9" s="32" t="str">
        <f>CONCATENATE("M",(COUNTIF($M$8:N9,"M")))</f>
        <v>M0</v>
      </c>
      <c r="E9" s="32" t="str">
        <f>CONCATENATE("L",(COUNTIF($M$8:N9,"L")))</f>
        <v>L0</v>
      </c>
      <c r="F9" s="32" t="str">
        <f>CONCATENATE("TBC",(COUNTIF($M$8:N9,"TBC")))</f>
        <v>TBC2</v>
      </c>
      <c r="G9" s="13" t="str">
        <f>Lookup_Admin!A3</f>
        <v>A1</v>
      </c>
      <c r="H9" s="61" t="str">
        <f>Lookup_Admin!F3</f>
        <v>Is there a site plan and/or schematic showing location of source, chambers, tanks, distribution network including valves, pipes, consumer premises etc.?</v>
      </c>
      <c r="I9" s="70" t="s">
        <v>158</v>
      </c>
      <c r="J9" s="14" t="str">
        <f>IF(I9="N/A","N/A",IF(I9=VLOOKUP(G9,Lookup_Admin!A:C,3,FALSE),"H",""))</f>
        <v/>
      </c>
      <c r="K9" s="96">
        <v>5</v>
      </c>
      <c r="L9" s="96">
        <f>VLOOKUP(G9,Lookup_Admin!A:D,4,FALSE)</f>
        <v>5</v>
      </c>
      <c r="M9" s="93" t="str">
        <f t="shared" ref="M9:M18" si="1">IF(I9="TBC",IF(I9="N/A","","TBC"),IF(J9="H",IF(K9="","Likelihood Required",IF(K9*L9&lt;$U$10,"L", IF(K9*L9&lt;$U$11,"M",IF(K9*L9&lt;=$U$12,"H","VH")))),""))</f>
        <v>TBC</v>
      </c>
      <c r="N9" s="8"/>
      <c r="O9" s="12">
        <v>1</v>
      </c>
      <c r="P9" s="30" t="s">
        <v>41</v>
      </c>
      <c r="Q9" s="30" t="s">
        <v>158</v>
      </c>
      <c r="R9" s="205" t="s">
        <v>175</v>
      </c>
      <c r="S9" s="205"/>
      <c r="T9" s="205"/>
      <c r="U9" s="205"/>
    </row>
    <row r="10" spans="1:21" ht="45" x14ac:dyDescent="0.25">
      <c r="A10" s="32" t="str">
        <f t="shared" ref="A10:A15" si="2">IF(M10="VH",C10,IF(M10="H",B10,IF(M10="M",D10,IF(M10="L",E10,IF(M10="TBC",F10)))))</f>
        <v>TBC3</v>
      </c>
      <c r="B10" s="32" t="str">
        <f>CONCATENATE("H",(COUNTIF($M$8:M10,"H")))</f>
        <v>H0</v>
      </c>
      <c r="C10" s="32" t="str">
        <f>CONCATENATE("VH",(COUNTIF($M$8:M10,"VH")))</f>
        <v>VH0</v>
      </c>
      <c r="D10" s="32" t="str">
        <f>CONCATENATE("M",(COUNTIF($M$8:N10,"M")))</f>
        <v>M0</v>
      </c>
      <c r="E10" s="32" t="str">
        <f>CONCATENATE("L",(COUNTIF($M$8:N10,"L")))</f>
        <v>L0</v>
      </c>
      <c r="F10" s="32" t="str">
        <f>CONCATENATE("TBC",(COUNTIF($M$8:N10,"TBC")))</f>
        <v>TBC3</v>
      </c>
      <c r="G10" s="13" t="str">
        <f>Lookup_Admin!A4</f>
        <v>A2</v>
      </c>
      <c r="H10" s="61" t="str">
        <f>Lookup_Admin!F4</f>
        <v>Are there any procedures and/or written records for the supply (i.e. for checks, monitoring or maintenance, etc.)?</v>
      </c>
      <c r="I10" s="70" t="s">
        <v>158</v>
      </c>
      <c r="J10" s="14" t="str">
        <f>IF(I10="N/A","N/A",IF(I10=VLOOKUP(G10,Lookup_Admin!A:C,3,FALSE),"H",""))</f>
        <v/>
      </c>
      <c r="K10" s="96">
        <v>5</v>
      </c>
      <c r="L10" s="96">
        <f>VLOOKUP(G10,Lookup_Admin!A:D,4,FALSE)</f>
        <v>5</v>
      </c>
      <c r="M10" s="93" t="str">
        <f t="shared" si="1"/>
        <v>TBC</v>
      </c>
      <c r="N10" s="8"/>
      <c r="O10" s="12">
        <v>2</v>
      </c>
      <c r="P10" s="30" t="s">
        <v>40</v>
      </c>
      <c r="Q10" s="30" t="s">
        <v>182</v>
      </c>
      <c r="R10" s="30" t="s">
        <v>160</v>
      </c>
      <c r="T10" s="30" t="s">
        <v>161</v>
      </c>
      <c r="U10" s="30">
        <v>6</v>
      </c>
    </row>
    <row r="11" spans="1:21" ht="30" x14ac:dyDescent="0.25">
      <c r="A11" s="32" t="str">
        <f t="shared" si="2"/>
        <v>TBC4</v>
      </c>
      <c r="B11" s="32" t="str">
        <f>CONCATENATE("H",(COUNTIF($M$8:M11,"H")))</f>
        <v>H0</v>
      </c>
      <c r="C11" s="32" t="str">
        <f>CONCATENATE("VH",(COUNTIF($M$8:M11,"VH")))</f>
        <v>VH0</v>
      </c>
      <c r="D11" s="32" t="str">
        <f>CONCATENATE("M",(COUNTIF($M$8:N11,"M")))</f>
        <v>M0</v>
      </c>
      <c r="E11" s="32" t="str">
        <f>CONCATENATE("L",(COUNTIF($M$8:N11,"L")))</f>
        <v>L0</v>
      </c>
      <c r="F11" s="32" t="str">
        <f>CONCATENATE("TBC",(COUNTIF($M$8:N11,"TBC")))</f>
        <v>TBC4</v>
      </c>
      <c r="G11" s="13" t="str">
        <f>Lookup_Admin!A5</f>
        <v>A3</v>
      </c>
      <c r="H11" s="61" t="str">
        <f>Lookup_Admin!F5</f>
        <v>Are there any manufacturers' instructions for the equipment on the supply?</v>
      </c>
      <c r="I11" s="70" t="s">
        <v>158</v>
      </c>
      <c r="J11" s="14" t="str">
        <f>IF(I11="N/A","N/A",IF(I11=VLOOKUP(G11,Lookup_Admin!A:C,3,FALSE),"H",""))</f>
        <v/>
      </c>
      <c r="K11" s="96">
        <v>5</v>
      </c>
      <c r="L11" s="96">
        <f>VLOOKUP(G11,Lookup_Admin!A:D,4,FALSE)</f>
        <v>5</v>
      </c>
      <c r="M11" s="93" t="str">
        <f t="shared" si="1"/>
        <v>TBC</v>
      </c>
      <c r="N11" s="8"/>
      <c r="O11" s="12">
        <v>3</v>
      </c>
      <c r="P11" s="30" t="s">
        <v>158</v>
      </c>
      <c r="Q11" s="30" t="s">
        <v>181</v>
      </c>
      <c r="R11" s="30" t="s">
        <v>162</v>
      </c>
      <c r="S11" s="30">
        <v>6</v>
      </c>
      <c r="T11" s="30" t="s">
        <v>163</v>
      </c>
      <c r="U11" s="30">
        <v>11</v>
      </c>
    </row>
    <row r="12" spans="1:21" ht="30" x14ac:dyDescent="0.25">
      <c r="A12" s="32" t="str">
        <f t="shared" si="2"/>
        <v>TBC5</v>
      </c>
      <c r="B12" s="32" t="str">
        <f>CONCATENATE("H",(COUNTIF($M$8:M12,"H")))</f>
        <v>H0</v>
      </c>
      <c r="C12" s="32" t="str">
        <f>CONCATENATE("VH",(COUNTIF($M$8:M12,"VH")))</f>
        <v>VH0</v>
      </c>
      <c r="D12" s="32" t="str">
        <f>CONCATENATE("M",(COUNTIF($M$8:N12,"M")))</f>
        <v>M0</v>
      </c>
      <c r="E12" s="32" t="str">
        <f>CONCATENATE("L",(COUNTIF($M$8:N12,"L")))</f>
        <v>L0</v>
      </c>
      <c r="F12" s="32" t="str">
        <f>CONCATENATE("TBC",(COUNTIF($M$8:N12,"TBC")))</f>
        <v>TBC5</v>
      </c>
      <c r="G12" s="13" t="str">
        <f>Lookup_Admin!A6</f>
        <v>A4</v>
      </c>
      <c r="H12" s="61" t="str">
        <f>Lookup_Admin!F6</f>
        <v xml:space="preserve">Is there an emergency plan for the provision of an alternative water supply? </v>
      </c>
      <c r="I12" s="70" t="s">
        <v>158</v>
      </c>
      <c r="J12" s="14" t="str">
        <f>IF(I12="N/A","N/A",IF(I12=VLOOKUP(G12,Lookup_Admin!A:C,3,FALSE),"H",""))</f>
        <v/>
      </c>
      <c r="K12" s="96">
        <v>5</v>
      </c>
      <c r="L12" s="96">
        <f>VLOOKUP(G12,Lookup_Admin!A:D,4,FALSE)</f>
        <v>5</v>
      </c>
      <c r="M12" s="93" t="str">
        <f t="shared" si="1"/>
        <v>TBC</v>
      </c>
      <c r="N12" s="8"/>
      <c r="O12" s="12">
        <v>4</v>
      </c>
      <c r="P12" s="30" t="s">
        <v>159</v>
      </c>
      <c r="Q12" s="30" t="s">
        <v>180</v>
      </c>
      <c r="R12" s="30" t="s">
        <v>164</v>
      </c>
      <c r="S12" s="30">
        <v>11</v>
      </c>
      <c r="U12" s="30">
        <v>15</v>
      </c>
    </row>
    <row r="13" spans="1:21" ht="30" x14ac:dyDescent="0.25">
      <c r="A13" s="32" t="str">
        <f t="shared" si="2"/>
        <v>TBC6</v>
      </c>
      <c r="B13" s="32" t="str">
        <f>CONCATENATE("H",(COUNTIF($M$8:M13,"H")))</f>
        <v>H0</v>
      </c>
      <c r="C13" s="32" t="str">
        <f>CONCATENATE("VH",(COUNTIF($M$8:M13,"VH")))</f>
        <v>VH0</v>
      </c>
      <c r="D13" s="32" t="str">
        <f>CONCATENATE("M",(COUNTIF($M$8:N13,"M")))</f>
        <v>M0</v>
      </c>
      <c r="E13" s="32" t="str">
        <f>CONCATENATE("L",(COUNTIF($M$8:N13,"L")))</f>
        <v>L0</v>
      </c>
      <c r="F13" s="32" t="str">
        <f>CONCATENATE("TBC",(COUNTIF($M$8:N13,"TBC")))</f>
        <v>TBC6</v>
      </c>
      <c r="G13" s="13" t="str">
        <f>Lookup_Admin!A7</f>
        <v>A5</v>
      </c>
      <c r="H13" s="61" t="str">
        <f>Lookup_Admin!F7</f>
        <v xml:space="preserve">Has the owner or operators had appropriate training for the supply? </v>
      </c>
      <c r="I13" s="70" t="s">
        <v>158</v>
      </c>
      <c r="J13" s="14" t="str">
        <f>IF(I13="N/A","N/A",IF(I13=VLOOKUP(G13,Lookup_Admin!A:C,3,FALSE),"H",""))</f>
        <v/>
      </c>
      <c r="K13" s="96">
        <v>5</v>
      </c>
      <c r="L13" s="96">
        <f>VLOOKUP(G13,Lookup_Admin!A:D,4,FALSE)</f>
        <v>5</v>
      </c>
      <c r="M13" s="93" t="str">
        <f t="shared" si="1"/>
        <v>TBC</v>
      </c>
      <c r="N13" s="8"/>
      <c r="O13" s="12">
        <v>5</v>
      </c>
      <c r="Q13" s="30" t="s">
        <v>179</v>
      </c>
      <c r="R13" s="30" t="s">
        <v>165</v>
      </c>
      <c r="T13" s="30" t="s">
        <v>166</v>
      </c>
      <c r="U13" s="30">
        <v>15</v>
      </c>
    </row>
    <row r="14" spans="1:21" ht="30" x14ac:dyDescent="0.25">
      <c r="A14" s="32" t="str">
        <f t="shared" si="2"/>
        <v>TBC7</v>
      </c>
      <c r="B14" s="32" t="str">
        <f>CONCATENATE("H",(COUNTIF($M$8:M14,"H")))</f>
        <v>H0</v>
      </c>
      <c r="C14" s="32" t="str">
        <f>CONCATENATE("VH",(COUNTIF($M$8:M14,"VH")))</f>
        <v>VH0</v>
      </c>
      <c r="D14" s="32" t="str">
        <f>CONCATENATE("M",(COUNTIF($M$8:N14,"M")))</f>
        <v>M0</v>
      </c>
      <c r="E14" s="32" t="str">
        <f>CONCATENATE("L",(COUNTIF($M$8:N14,"L")))</f>
        <v>L0</v>
      </c>
      <c r="F14" s="32" t="str">
        <f>CONCATENATE("TBC",(COUNTIF($M$8:N14,"TBC")))</f>
        <v>TBC7</v>
      </c>
      <c r="G14" s="13" t="str">
        <f>Lookup_Admin!A8</f>
        <v>A6</v>
      </c>
      <c r="H14" s="61" t="str">
        <f>Lookup_Admin!F8</f>
        <v>Does the sampling history identify the presence of any hazards?</v>
      </c>
      <c r="I14" s="70" t="s">
        <v>158</v>
      </c>
      <c r="J14" s="14" t="str">
        <f>IF(I14="N/A","N/A",IF(I14=VLOOKUP(G14,Lookup_Admin!A:C,3,FALSE),"H",""))</f>
        <v/>
      </c>
      <c r="K14" s="96">
        <v>5</v>
      </c>
      <c r="L14" s="96">
        <f>VLOOKUP(G14,Lookup_Admin!A:D,4,FALSE)</f>
        <v>3</v>
      </c>
      <c r="M14" s="93" t="str">
        <f t="shared" si="1"/>
        <v>TBC</v>
      </c>
      <c r="N14" s="8"/>
    </row>
    <row r="15" spans="1:21" s="17" customFormat="1" x14ac:dyDescent="0.25">
      <c r="A15" s="32" t="b">
        <f t="shared" si="2"/>
        <v>0</v>
      </c>
      <c r="B15" s="32" t="str">
        <f>CONCATENATE("H",(COUNTIF($M$8:M15,"H")))</f>
        <v>H0</v>
      </c>
      <c r="C15" s="32" t="str">
        <f>CONCATENATE("VH",(COUNTIF($M$8:M15,"VH")))</f>
        <v>VH0</v>
      </c>
      <c r="D15" s="32" t="str">
        <f>CONCATENATE("M",(COUNTIF($M$8:N15,"M")))</f>
        <v>M0</v>
      </c>
      <c r="E15" s="32" t="str">
        <f>CONCATENATE("L",(COUNTIF($M$8:N15,"L")))</f>
        <v>L0</v>
      </c>
      <c r="F15" s="32" t="str">
        <f>CONCATENATE("TBC",(COUNTIF($M$8:N15,"TBC")))</f>
        <v>TBC7</v>
      </c>
      <c r="G15" s="96"/>
      <c r="H15" s="99"/>
      <c r="I15" s="97"/>
      <c r="J15" s="74" t="e">
        <f>IF(I15="N/A","N/A",IF(I15=VLOOKUP(G15,Lookup_Admin!A:C,3,FALSE),"H",""))</f>
        <v>#N/A</v>
      </c>
      <c r="K15" s="97"/>
      <c r="L15" s="96"/>
      <c r="M15" s="96"/>
      <c r="N15" s="98"/>
      <c r="P15" s="60"/>
      <c r="Q15" s="60"/>
      <c r="R15" s="60"/>
      <c r="S15" s="60"/>
      <c r="T15" s="60"/>
      <c r="U15" s="60"/>
    </row>
    <row r="16" spans="1:21" s="17" customFormat="1" ht="34.5" customHeight="1" x14ac:dyDescent="0.25">
      <c r="A16" s="32" t="b">
        <f t="shared" ref="A16:A25" si="3">IF(M16="VH",C16,IF(M16="H",B16,IF(M16="M",D16,IF(M16="L",E16,IF(M16="TBC",F16)))))</f>
        <v>0</v>
      </c>
      <c r="B16" s="32" t="str">
        <f>CONCATENATE("H",(COUNTIF($M$8:M16,"H")))</f>
        <v>H0</v>
      </c>
      <c r="C16" s="32" t="str">
        <f>CONCATENATE("VH",(COUNTIF($M$8:M16,"VH")))</f>
        <v>VH0</v>
      </c>
      <c r="D16" s="32" t="str">
        <f>CONCATENATE("M",(COUNTIF($M$8:N16,"M")))</f>
        <v>M0</v>
      </c>
      <c r="E16" s="32" t="str">
        <f>CONCATENATE("L",(COUNTIF($M$8:N16,"L")))</f>
        <v>L0</v>
      </c>
      <c r="F16" s="32" t="str">
        <f>CONCATENATE("TBC",(COUNTIF($M$8:N16,"TBC")))</f>
        <v>TBC7</v>
      </c>
      <c r="G16" s="218" t="str">
        <f>Lookup_Admin!A9</f>
        <v>Section E - SOURCE: Mains water supplied by means of pipes (Regulation 8 supplies)</v>
      </c>
      <c r="H16" s="219"/>
      <c r="I16" s="69"/>
      <c r="J16" s="14" t="str">
        <f>IF(I16="N/A","N/A",IF(I16=VLOOKUP(G16,Lookup_Admin!A:C,3,FALSE),"H",""))</f>
        <v>H</v>
      </c>
      <c r="K16" s="97"/>
      <c r="L16" s="96"/>
      <c r="M16" s="96"/>
      <c r="N16" s="98"/>
      <c r="P16" s="60"/>
      <c r="Q16" s="60"/>
      <c r="R16" s="60"/>
      <c r="S16" s="60"/>
      <c r="T16" s="60"/>
      <c r="U16" s="60"/>
    </row>
    <row r="17" spans="1:21" x14ac:dyDescent="0.25">
      <c r="A17" s="32" t="str">
        <f t="shared" si="3"/>
        <v>TBC8</v>
      </c>
      <c r="B17" s="32" t="str">
        <f>CONCATENATE("H",(COUNTIF($M$8:M17,"H")))</f>
        <v>H0</v>
      </c>
      <c r="C17" s="32" t="str">
        <f>CONCATENATE("VH",(COUNTIF($M$8:M17,"VH")))</f>
        <v>VH0</v>
      </c>
      <c r="D17" s="32" t="str">
        <f>CONCATENATE("M",(COUNTIF($M$8:N17,"M")))</f>
        <v>M0</v>
      </c>
      <c r="E17" s="32" t="str">
        <f>CONCATENATE("L",(COUNTIF($M$8:N17,"L")))</f>
        <v>L0</v>
      </c>
      <c r="F17" s="32" t="str">
        <f>CONCATENATE("TBC",(COUNTIF($M$8:N17,"TBC")))</f>
        <v>TBC8</v>
      </c>
      <c r="G17" s="13" t="str">
        <f>Lookup_Admin!A10</f>
        <v>E1</v>
      </c>
      <c r="H17" s="61" t="str">
        <f>Lookup_Admin!F10</f>
        <v xml:space="preserve">Is there evidence the supply main is coal tar lined?  </v>
      </c>
      <c r="I17" s="68" t="str">
        <f>IF($I$16="N/A","N/A","TBC")</f>
        <v>TBC</v>
      </c>
      <c r="J17" s="14" t="str">
        <f>IF(I17="N/A","N/A",IF(I17=VLOOKUP(G17,Lookup_Admin!A:C,3,FALSE),"H",""))</f>
        <v/>
      </c>
      <c r="K17" s="1"/>
      <c r="L17" s="96">
        <f>VLOOKUP(G17,Lookup_Admin!A:D,4,FALSE)</f>
        <v>4</v>
      </c>
      <c r="M17" s="93" t="str">
        <f t="shared" si="1"/>
        <v>TBC</v>
      </c>
      <c r="N17" s="8"/>
    </row>
    <row r="18" spans="1:21" x14ac:dyDescent="0.25">
      <c r="A18" s="32" t="str">
        <f t="shared" si="3"/>
        <v>TBC9</v>
      </c>
      <c r="B18" s="32" t="str">
        <f>CONCATENATE("H",(COUNTIF($M$8:M18,"H")))</f>
        <v>H0</v>
      </c>
      <c r="C18" s="32" t="str">
        <f>CONCATENATE("VH",(COUNTIF($M$8:M18,"VH")))</f>
        <v>VH0</v>
      </c>
      <c r="D18" s="32" t="str">
        <f>CONCATENATE("M",(COUNTIF($M$8:N18,"M")))</f>
        <v>M0</v>
      </c>
      <c r="E18" s="32" t="str">
        <f>CONCATENATE("L",(COUNTIF($M$8:N18,"L")))</f>
        <v>L0</v>
      </c>
      <c r="F18" s="32" t="str">
        <f>CONCATENATE("TBC",(COUNTIF($M$8:N18,"TBC")))</f>
        <v>TBC9</v>
      </c>
      <c r="G18" s="13" t="str">
        <f>Lookup_Admin!A11</f>
        <v>E2</v>
      </c>
      <c r="H18" s="61" t="str">
        <f>Lookup_Admin!F11</f>
        <v>Are there sediments in the main?</v>
      </c>
      <c r="I18" s="68" t="str">
        <f t="shared" ref="I18:I22" si="4">IF($I$16="N/A","N/A","TBC")</f>
        <v>TBC</v>
      </c>
      <c r="J18" s="14" t="str">
        <f>IF(I18="N/A","N/A",IF(I18=VLOOKUP(G18,Lookup_Admin!A:C,3,FALSE),"H",""))</f>
        <v/>
      </c>
      <c r="K18" s="1"/>
      <c r="L18" s="96">
        <f>VLOOKUP(G18,Lookup_Admin!A:D,4,FALSE)</f>
        <v>3</v>
      </c>
      <c r="M18" s="93" t="str">
        <f t="shared" si="1"/>
        <v>TBC</v>
      </c>
      <c r="N18" s="8"/>
    </row>
    <row r="19" spans="1:21" ht="75" x14ac:dyDescent="0.25">
      <c r="A19" s="32" t="str">
        <f t="shared" si="3"/>
        <v>TBC10</v>
      </c>
      <c r="B19" s="32" t="str">
        <f>CONCATENATE("H",(COUNTIF($M$8:M19,"H")))</f>
        <v>H0</v>
      </c>
      <c r="C19" s="32" t="str">
        <f>CONCATENATE("VH",(COUNTIF($M$8:M19,"VH")))</f>
        <v>VH0</v>
      </c>
      <c r="D19" s="32" t="str">
        <f>CONCATENATE("M",(COUNTIF($M$8:N19,"M")))</f>
        <v>M0</v>
      </c>
      <c r="E19" s="32" t="str">
        <f>CONCATENATE("L",(COUNTIF($M$8:N19,"L")))</f>
        <v>L0</v>
      </c>
      <c r="F19" s="32" t="str">
        <f>CONCATENATE("TBC",(COUNTIF($M$8:N19,"TBC")))</f>
        <v>TBC10</v>
      </c>
      <c r="G19" s="13" t="str">
        <f>Lookup_Admin!A12</f>
        <v>E3</v>
      </c>
      <c r="H19" s="61" t="str">
        <f>Lookup_Admin!F12</f>
        <v>Is the section of main upstream of the point of supply subject to good turnover of water (e.g. are there connections to properties nearby which would ensure the water is refreshed in the main constantly)?</v>
      </c>
      <c r="I19" s="68" t="str">
        <f t="shared" si="4"/>
        <v>TBC</v>
      </c>
      <c r="J19" s="14" t="str">
        <f>IF(I19="N/A","N/A",IF(I19=VLOOKUP(G19,Lookup_Admin!A:C,3,FALSE),"H",""))</f>
        <v/>
      </c>
      <c r="K19" s="1"/>
      <c r="L19" s="96">
        <f>VLOOKUP(G19,Lookup_Admin!A:D,4,FALSE)</f>
        <v>3</v>
      </c>
      <c r="M19" s="93" t="str">
        <f t="shared" ref="M19:M25" si="5">IF(I19="TBC",IF(I19="N/A","","TBC"),IF(J19="H",IF(K19="","Likelihood Required",IF(K19*L19&lt;$U$10,"L", IF(K19*L19&lt;$U$11,"M",IF(K19*L19&lt;=$U$12,"H","VH")))),""))</f>
        <v>TBC</v>
      </c>
      <c r="N19" s="8"/>
    </row>
    <row r="20" spans="1:21" ht="45" x14ac:dyDescent="0.25">
      <c r="A20" s="32" t="str">
        <f t="shared" si="3"/>
        <v>TBC11</v>
      </c>
      <c r="B20" s="32" t="str">
        <f>CONCATENATE("H",(COUNTIF($M$8:M20,"H")))</f>
        <v>H0</v>
      </c>
      <c r="C20" s="32" t="str">
        <f>CONCATENATE("VH",(COUNTIF($M$8:M20,"VH")))</f>
        <v>VH0</v>
      </c>
      <c r="D20" s="32" t="str">
        <f>CONCATENATE("M",(COUNTIF($M$8:N20,"M")))</f>
        <v>M0</v>
      </c>
      <c r="E20" s="32" t="str">
        <f>CONCATENATE("L",(COUNTIF($M$8:N20,"L")))</f>
        <v>L0</v>
      </c>
      <c r="F20" s="32" t="str">
        <f>CONCATENATE("TBC",(COUNTIF($M$8:N20,"TBC")))</f>
        <v>TBC11</v>
      </c>
      <c r="G20" s="13" t="str">
        <f>Lookup_Admin!A13</f>
        <v>E4</v>
      </c>
      <c r="H20" s="61" t="str">
        <f>Lookup_Admin!F13</f>
        <v>If the area feeding the supply has had water quality related complaints in the last 12 months, have the causes been mitigated?</v>
      </c>
      <c r="I20" s="68" t="str">
        <f t="shared" si="4"/>
        <v>TBC</v>
      </c>
      <c r="J20" s="14" t="str">
        <f>IF(I20="N/A","N/A",IF(I20=VLOOKUP(G20,Lookup_Admin!A:C,3,FALSE),"H",""))</f>
        <v/>
      </c>
      <c r="K20" s="1"/>
      <c r="L20" s="96">
        <f>VLOOKUP(G20,Lookup_Admin!A:D,4,FALSE)</f>
        <v>3</v>
      </c>
      <c r="M20" s="93" t="str">
        <f t="shared" si="5"/>
        <v>TBC</v>
      </c>
      <c r="N20" s="8"/>
    </row>
    <row r="21" spans="1:21" ht="45" x14ac:dyDescent="0.25">
      <c r="A21" s="32" t="str">
        <f t="shared" si="3"/>
        <v>TBC12</v>
      </c>
      <c r="B21" s="32" t="str">
        <f>CONCATENATE("H",(COUNTIF($M$8:M21,"H")))</f>
        <v>H0</v>
      </c>
      <c r="C21" s="32" t="str">
        <f>CONCATENATE("VH",(COUNTIF($M$8:M21,"VH")))</f>
        <v>VH0</v>
      </c>
      <c r="D21" s="32" t="str">
        <f>CONCATENATE("M",(COUNTIF($M$8:N21,"M")))</f>
        <v>M0</v>
      </c>
      <c r="E21" s="32" t="str">
        <f>CONCATENATE("L",(COUNTIF($M$8:N21,"L")))</f>
        <v>L0</v>
      </c>
      <c r="F21" s="32" t="str">
        <f>CONCATENATE("TBC",(COUNTIF($M$8:N21,"TBC")))</f>
        <v>TBC12</v>
      </c>
      <c r="G21" s="13" t="str">
        <f>Lookup_Admin!A14</f>
        <v>E5</v>
      </c>
      <c r="H21" s="61" t="str">
        <f>Lookup_Admin!F14</f>
        <v>Have any chemical parameters exceeded the standard in the previous 12 months in the mains supply?</v>
      </c>
      <c r="I21" s="68" t="str">
        <f t="shared" si="4"/>
        <v>TBC</v>
      </c>
      <c r="J21" s="14" t="str">
        <f>IF(I21="N/A","N/A",IF(I21=VLOOKUP(G21,Lookup_Admin!A:C,3,FALSE),"H",""))</f>
        <v/>
      </c>
      <c r="K21" s="1"/>
      <c r="L21" s="96">
        <f>VLOOKUP(G21,Lookup_Admin!A:D,4,FALSE)</f>
        <v>5</v>
      </c>
      <c r="M21" s="93" t="str">
        <f t="shared" si="5"/>
        <v>TBC</v>
      </c>
      <c r="N21" s="8"/>
    </row>
    <row r="22" spans="1:21" ht="30" x14ac:dyDescent="0.25">
      <c r="A22" s="32" t="str">
        <f t="shared" si="3"/>
        <v>TBC13</v>
      </c>
      <c r="B22" s="32" t="str">
        <f>CONCATENATE("H",(COUNTIF($M$8:M22,"H")))</f>
        <v>H0</v>
      </c>
      <c r="C22" s="32" t="str">
        <f>CONCATENATE("VH",(COUNTIF($M$8:M22,"VH")))</f>
        <v>VH0</v>
      </c>
      <c r="D22" s="32" t="str">
        <f>CONCATENATE("M",(COUNTIF($M$8:N22,"M")))</f>
        <v>M0</v>
      </c>
      <c r="E22" s="32" t="str">
        <f>CONCATENATE("L",(COUNTIF($M$8:N22,"L")))</f>
        <v>L0</v>
      </c>
      <c r="F22" s="32" t="str">
        <f>CONCATENATE("TBC",(COUNTIF($M$8:N22,"TBC")))</f>
        <v>TBC13</v>
      </c>
      <c r="G22" s="13" t="str">
        <f>Lookup_Admin!A15</f>
        <v>E6</v>
      </c>
      <c r="H22" s="61" t="str">
        <f>Lookup_Admin!F15</f>
        <v>Are there backflow protection deficiencies at any upstream industrial or commercial premises?</v>
      </c>
      <c r="I22" s="68" t="str">
        <f t="shared" si="4"/>
        <v>TBC</v>
      </c>
      <c r="J22" s="14" t="str">
        <f>IF(I22="N/A","N/A",IF(I22=VLOOKUP(G22,Lookup_Admin!A:C,3,FALSE),"H",""))</f>
        <v/>
      </c>
      <c r="K22" s="1"/>
      <c r="L22" s="96">
        <f>VLOOKUP(G22,Lookup_Admin!A:D,4,FALSE)</f>
        <v>4</v>
      </c>
      <c r="M22" s="93" t="str">
        <f t="shared" si="5"/>
        <v>TBC</v>
      </c>
      <c r="N22" s="8"/>
    </row>
    <row r="23" spans="1:21" x14ac:dyDescent="0.25">
      <c r="A23" s="32" t="str">
        <f t="shared" si="3"/>
        <v>TBC14</v>
      </c>
      <c r="B23" s="32" t="str">
        <f>CONCATENATE("H",(COUNTIF($M$8:M23,"H")))</f>
        <v>H0</v>
      </c>
      <c r="C23" s="32" t="str">
        <f>CONCATENATE("VH",(COUNTIF($M$8:M23,"VH")))</f>
        <v>VH0</v>
      </c>
      <c r="D23" s="32" t="str">
        <f>CONCATENATE("M",(COUNTIF($M$8:N23,"M")))</f>
        <v>M0</v>
      </c>
      <c r="E23" s="32" t="str">
        <f>CONCATENATE("L",(COUNTIF($M$8:N23,"L")))</f>
        <v>L0</v>
      </c>
      <c r="F23" s="32" t="str">
        <f>CONCATENATE("TBC",(COUNTIF($M$8:N23,"TBC")))</f>
        <v>TBC14</v>
      </c>
      <c r="G23" s="13" t="str">
        <f>Lookup_Admin!A16</f>
        <v>E7</v>
      </c>
      <c r="H23" s="62"/>
      <c r="I23" s="70" t="s">
        <v>158</v>
      </c>
      <c r="J23" s="14" t="str">
        <f>IF(I23="N/A","N/A",IF(I23=VLOOKUP(G23,Lookup_Admin!A:C,3,FALSE),"H",""))</f>
        <v/>
      </c>
      <c r="K23" s="70"/>
      <c r="L23" s="70"/>
      <c r="M23" s="93" t="str">
        <f t="shared" si="5"/>
        <v>TBC</v>
      </c>
      <c r="N23" s="8"/>
    </row>
    <row r="24" spans="1:21" s="32" customFormat="1" x14ac:dyDescent="0.25">
      <c r="A24" s="32" t="str">
        <f t="shared" si="3"/>
        <v>TBC15</v>
      </c>
      <c r="B24" s="32" t="str">
        <f>CONCATENATE("H",(COUNTIF($M$8:M24,"H")))</f>
        <v>H0</v>
      </c>
      <c r="C24" s="32" t="str">
        <f>CONCATENATE("VH",(COUNTIF($M$8:M24,"VH")))</f>
        <v>VH0</v>
      </c>
      <c r="D24" s="32" t="str">
        <f>CONCATENATE("M",(COUNTIF($M$8:N24,"M")))</f>
        <v>M0</v>
      </c>
      <c r="E24" s="32" t="str">
        <f>CONCATENATE("L",(COUNTIF($M$8:N24,"L")))</f>
        <v>L0</v>
      </c>
      <c r="F24" s="32" t="str">
        <f>CONCATENATE("TBC",(COUNTIF($M$8:N24,"TBC")))</f>
        <v>TBC15</v>
      </c>
      <c r="G24" s="67" t="str">
        <f>Lookup_Admin!A17</f>
        <v>E8</v>
      </c>
      <c r="H24" s="62"/>
      <c r="I24" s="70" t="s">
        <v>158</v>
      </c>
      <c r="J24" s="14" t="str">
        <f>IF(I24="N/A","N/A",IF(I24=VLOOKUP(G24,Lookup_Admin!A:C,3,FALSE),"H",""))</f>
        <v/>
      </c>
      <c r="K24" s="70"/>
      <c r="L24" s="70"/>
      <c r="M24" s="93" t="str">
        <f t="shared" si="5"/>
        <v>TBC</v>
      </c>
      <c r="N24" s="65"/>
      <c r="P24" s="66"/>
      <c r="Q24" s="66"/>
      <c r="R24" s="66"/>
      <c r="S24" s="66"/>
      <c r="T24" s="66"/>
      <c r="U24" s="66"/>
    </row>
    <row r="25" spans="1:21" x14ac:dyDescent="0.25">
      <c r="A25" s="32" t="str">
        <f t="shared" si="3"/>
        <v>TBC16</v>
      </c>
      <c r="B25" s="32" t="str">
        <f>CONCATENATE("H",(COUNTIF($M$8:M25,"H")))</f>
        <v>H0</v>
      </c>
      <c r="C25" s="32" t="str">
        <f>CONCATENATE("VH",(COUNTIF($M$8:M25,"VH")))</f>
        <v>VH0</v>
      </c>
      <c r="D25" s="32" t="str">
        <f>CONCATENATE("M",(COUNTIF($M$8:N25,"M")))</f>
        <v>M0</v>
      </c>
      <c r="E25" s="32" t="str">
        <f>CONCATENATE("L",(COUNTIF($M$8:N25,"L")))</f>
        <v>L0</v>
      </c>
      <c r="F25" s="32" t="str">
        <f>CONCATENATE("TBC",(COUNTIF($M$8:N25,"TBC")))</f>
        <v>TBC16</v>
      </c>
      <c r="G25" s="13" t="str">
        <f>Lookup_Admin!A18</f>
        <v>E9</v>
      </c>
      <c r="H25" s="62"/>
      <c r="I25" s="70" t="s">
        <v>158</v>
      </c>
      <c r="J25" s="14" t="str">
        <f>IF(I25="N/A","N/A",IF(I25=VLOOKUP(G25,Lookup_Admin!A:C,3,FALSE),"H",""))</f>
        <v/>
      </c>
      <c r="K25" s="70"/>
      <c r="L25" s="70"/>
      <c r="M25" s="93" t="str">
        <f t="shared" si="5"/>
        <v>TBC</v>
      </c>
      <c r="N25" s="9"/>
    </row>
    <row r="26" spans="1:21" s="17" customFormat="1" x14ac:dyDescent="0.25">
      <c r="A26" s="32" t="b">
        <f t="shared" ref="A26:A31" si="6">IF(M26="VH",C26,IF(M26="H",B26,IF(M26="M",D26,IF(M26="L",E26,IF(M26="TBC",F26)))))</f>
        <v>0</v>
      </c>
      <c r="B26" s="32" t="str">
        <f>CONCATENATE("H",(COUNTIF($M$8:M26,"H")))</f>
        <v>H0</v>
      </c>
      <c r="C26" s="32" t="str">
        <f>CONCATENATE("VH",(COUNTIF($M$8:M26,"VH")))</f>
        <v>VH0</v>
      </c>
      <c r="D26" s="32" t="str">
        <f>CONCATENATE("M",(COUNTIF($M$8:N26,"M")))</f>
        <v>M0</v>
      </c>
      <c r="E26" s="32" t="str">
        <f>CONCATENATE("L",(COUNTIF($M$8:N26,"L")))</f>
        <v>L0</v>
      </c>
      <c r="F26" s="32" t="str">
        <f>CONCATENATE("TBC",(COUNTIF($M$8:N26,"TBC")))</f>
        <v>TBC16</v>
      </c>
      <c r="G26" s="95"/>
      <c r="H26" s="100"/>
      <c r="I26" s="94"/>
      <c r="J26" s="74" t="e">
        <f>IF(I26="N/A","N/A",IF(I26=VLOOKUP(G26,Lookup_Admin!A:C,3,FALSE),"H",""))</f>
        <v>#N/A</v>
      </c>
      <c r="K26" s="95"/>
      <c r="L26" s="95"/>
      <c r="M26" s="93"/>
      <c r="N26" s="100"/>
      <c r="P26" s="60"/>
      <c r="Q26" s="60"/>
      <c r="R26" s="60"/>
      <c r="S26" s="60"/>
      <c r="T26" s="60"/>
      <c r="U26" s="60"/>
    </row>
    <row r="27" spans="1:21" s="17" customFormat="1" ht="15.75" x14ac:dyDescent="0.25">
      <c r="A27" s="32" t="b">
        <f t="shared" si="6"/>
        <v>0</v>
      </c>
      <c r="B27" s="32" t="str">
        <f>CONCATENATE("H",(COUNTIF($M$8:M27,"H")))</f>
        <v>H0</v>
      </c>
      <c r="C27" s="32" t="str">
        <f>CONCATENATE("VH",(COUNTIF($M$8:M27,"VH")))</f>
        <v>VH0</v>
      </c>
      <c r="D27" s="32" t="str">
        <f>CONCATENATE("M",(COUNTIF($M$8:N27,"M")))</f>
        <v>M0</v>
      </c>
      <c r="E27" s="32" t="str">
        <f>CONCATENATE("L",(COUNTIF($M$8:N27,"L")))</f>
        <v>L0</v>
      </c>
      <c r="F27" s="32" t="str">
        <f>CONCATENATE("TBC",(COUNTIF($M$8:N27,"TBC")))</f>
        <v>TBC16</v>
      </c>
      <c r="G27" s="220" t="str">
        <f>Lookup_Admin!A19</f>
        <v>Section V - DISTRIBUTION: Distribution Network</v>
      </c>
      <c r="H27" s="221"/>
      <c r="I27" s="71"/>
      <c r="J27" s="14" t="str">
        <f>IF(I27="N/A","N/A",IF(I27=VLOOKUP(G27,Lookup_Admin!A:C,3,FALSE),"H",""))</f>
        <v>H</v>
      </c>
      <c r="K27" s="95"/>
      <c r="L27" s="95"/>
      <c r="M27" s="93"/>
      <c r="N27" s="100"/>
      <c r="P27" s="60"/>
      <c r="Q27" s="60"/>
      <c r="R27" s="60"/>
      <c r="S27" s="60"/>
      <c r="T27" s="60"/>
      <c r="U27" s="60"/>
    </row>
    <row r="28" spans="1:21" ht="30" x14ac:dyDescent="0.25">
      <c r="A28" s="32" t="str">
        <f t="shared" si="6"/>
        <v>TBC17</v>
      </c>
      <c r="B28" s="32" t="str">
        <f>CONCATENATE("H",(COUNTIF($M$8:M28,"H")))</f>
        <v>H0</v>
      </c>
      <c r="C28" s="32" t="str">
        <f>CONCATENATE("VH",(COUNTIF($M$8:M28,"VH")))</f>
        <v>VH0</v>
      </c>
      <c r="D28" s="32" t="str">
        <f>CONCATENATE("M",(COUNTIF($M$8:N28,"M")))</f>
        <v>M0</v>
      </c>
      <c r="E28" s="32" t="str">
        <f>CONCATENATE("L",(COUNTIF($M$8:N28,"L")))</f>
        <v>L0</v>
      </c>
      <c r="F28" s="32" t="str">
        <f>CONCATENATE("TBC",(COUNTIF($M$8:N28,"TBC")))</f>
        <v>TBC17</v>
      </c>
      <c r="G28" s="13" t="str">
        <f>Lookup_Admin!A20</f>
        <v>V1</v>
      </c>
      <c r="H28" s="12" t="str">
        <f>Lookup_Admin!F20</f>
        <v>After treatment is the water fully compliant with quality standards?</v>
      </c>
      <c r="I28" s="70" t="str">
        <f>IF($I$27="N/A","N/A","TBC")</f>
        <v>TBC</v>
      </c>
      <c r="J28" s="14" t="str">
        <f>IF(I28="N/A","N/A",IF(I28=VLOOKUP(G28,Lookup_Admin!A:C,3,FALSE),"H",""))</f>
        <v/>
      </c>
      <c r="K28" s="1"/>
      <c r="L28" s="96">
        <f>VLOOKUP(G28,Lookup_Admin!A:D,4,FALSE)</f>
        <v>5</v>
      </c>
      <c r="M28" s="93" t="str">
        <f t="shared" ref="M28:M91" si="7">IF(I28="TBC",IF(I28="N/A","","TBC"),IF(J28="H",IF(K28="","Likelihood Required",IF(K28*L28&lt;$U$10,"L", IF(K28*L28&lt;$U$11,"M",IF(K28*L28&lt;=$U$12,"H","VH")))),""))</f>
        <v>TBC</v>
      </c>
      <c r="N28" s="8"/>
    </row>
    <row r="29" spans="1:21" ht="45" x14ac:dyDescent="0.25">
      <c r="A29" s="32" t="str">
        <f t="shared" si="6"/>
        <v>TBC18</v>
      </c>
      <c r="B29" s="32" t="str">
        <f>CONCATENATE("H",(COUNTIF($M$8:M29,"H")))</f>
        <v>H0</v>
      </c>
      <c r="C29" s="32" t="str">
        <f>CONCATENATE("VH",(COUNTIF($M$8:M29,"VH")))</f>
        <v>VH0</v>
      </c>
      <c r="D29" s="32" t="str">
        <f>CONCATENATE("M",(COUNTIF($M$8:N29,"M")))</f>
        <v>M0</v>
      </c>
      <c r="E29" s="32" t="str">
        <f>CONCATENATE("L",(COUNTIF($M$8:N29,"L")))</f>
        <v>L0</v>
      </c>
      <c r="F29" s="32" t="str">
        <f>CONCATENATE("TBC",(COUNTIF($M$8:N29,"TBC")))</f>
        <v>TBC18</v>
      </c>
      <c r="G29" s="13" t="str">
        <f>Lookup_Admin!A21</f>
        <v>V2</v>
      </c>
      <c r="H29" s="12" t="str">
        <f>Lookup_Admin!F21</f>
        <v>Are there latrines, septic tanks, waste pipes, animal enclosures or cess pits present in the vicinity of the distribution system?</v>
      </c>
      <c r="I29" s="70" t="str">
        <f t="shared" ref="I29:I46" si="8">IF($I$27="N/A","N/A","TBC")</f>
        <v>TBC</v>
      </c>
      <c r="J29" s="14" t="str">
        <f>IF(I29="N/A","N/A",IF(I29=VLOOKUP(G29,Lookup_Admin!A:C,3,FALSE),"H",""))</f>
        <v/>
      </c>
      <c r="K29" s="1"/>
      <c r="L29" s="96">
        <f>VLOOKUP(G29,Lookup_Admin!A:D,4,FALSE)</f>
        <v>5</v>
      </c>
      <c r="M29" s="93" t="str">
        <f t="shared" si="7"/>
        <v>TBC</v>
      </c>
      <c r="N29" s="8"/>
    </row>
    <row r="30" spans="1:21" ht="30" x14ac:dyDescent="0.25">
      <c r="A30" s="32" t="str">
        <f t="shared" si="6"/>
        <v>TBC19</v>
      </c>
      <c r="B30" s="32" t="str">
        <f>CONCATENATE("H",(COUNTIF($M$8:M30,"H")))</f>
        <v>H0</v>
      </c>
      <c r="C30" s="32" t="str">
        <f>CONCATENATE("VH",(COUNTIF($M$8:M30,"VH")))</f>
        <v>VH0</v>
      </c>
      <c r="D30" s="32" t="str">
        <f>CONCATENATE("M",(COUNTIF($M$8:N30,"M")))</f>
        <v>M0</v>
      </c>
      <c r="E30" s="32" t="str">
        <f>CONCATENATE("L",(COUNTIF($M$8:N30,"L")))</f>
        <v>L0</v>
      </c>
      <c r="F30" s="32" t="str">
        <f>CONCATENATE("TBC",(COUNTIF($M$8:N30,"TBC")))</f>
        <v>TBC19</v>
      </c>
      <c r="G30" s="13" t="str">
        <f>Lookup_Admin!A22</f>
        <v>V3</v>
      </c>
      <c r="H30" s="12" t="str">
        <f>Lookup_Admin!F22</f>
        <v>Is there evidence of disinfection by-products in the network (e.g. taste problems due to THM's)?</v>
      </c>
      <c r="I30" s="70" t="str">
        <f t="shared" si="8"/>
        <v>TBC</v>
      </c>
      <c r="J30" s="14" t="str">
        <f>IF(I30="N/A","N/A",IF(I30=VLOOKUP(G30,Lookup_Admin!A:C,3,FALSE),"H",""))</f>
        <v/>
      </c>
      <c r="K30" s="1"/>
      <c r="L30" s="96">
        <f>VLOOKUP(G30,Lookup_Admin!A:D,4,FALSE)</f>
        <v>4</v>
      </c>
      <c r="M30" s="93" t="str">
        <f t="shared" si="7"/>
        <v>TBC</v>
      </c>
      <c r="N30" s="8"/>
    </row>
    <row r="31" spans="1:21" ht="30" x14ac:dyDescent="0.25">
      <c r="A31" s="32" t="str">
        <f t="shared" si="6"/>
        <v>TBC20</v>
      </c>
      <c r="B31" s="32" t="str">
        <f>CONCATENATE("H",(COUNTIF($M$8:M31,"H")))</f>
        <v>H0</v>
      </c>
      <c r="C31" s="32" t="str">
        <f>CONCATENATE("VH",(COUNTIF($M$8:M31,"VH")))</f>
        <v>VH0</v>
      </c>
      <c r="D31" s="32" t="str">
        <f>CONCATENATE("M",(COUNTIF($M$8:N31,"M")))</f>
        <v>M0</v>
      </c>
      <c r="E31" s="32" t="str">
        <f>CONCATENATE("L",(COUNTIF($M$8:N31,"L")))</f>
        <v>L0</v>
      </c>
      <c r="F31" s="32" t="str">
        <f>CONCATENATE("TBC",(COUNTIF($M$8:N31,"TBC")))</f>
        <v>TBC20</v>
      </c>
      <c r="G31" s="13" t="str">
        <f>Lookup_Admin!A23</f>
        <v>V4</v>
      </c>
      <c r="H31" s="12" t="str">
        <f>Lookup_Admin!F23</f>
        <v>If chlorine disinfection is practiced is there a disinfectant residual in the distribution network?</v>
      </c>
      <c r="I31" s="70" t="str">
        <f t="shared" si="8"/>
        <v>TBC</v>
      </c>
      <c r="J31" s="14" t="str">
        <f>IF(I31="N/A","N/A",IF(I31=VLOOKUP(G31,Lookup_Admin!A:C,3,FALSE),"H",""))</f>
        <v/>
      </c>
      <c r="K31" s="1"/>
      <c r="L31" s="96">
        <f>VLOOKUP(G31,Lookup_Admin!A:D,4,FALSE)</f>
        <v>3</v>
      </c>
      <c r="M31" s="93" t="str">
        <f t="shared" si="7"/>
        <v>TBC</v>
      </c>
      <c r="N31" s="8"/>
    </row>
    <row r="32" spans="1:21" ht="30" x14ac:dyDescent="0.25">
      <c r="A32" s="32" t="str">
        <f t="shared" ref="A32:A95" si="9">IF(M32="VH",C32,IF(M32="H",B32,IF(M32="M",D32,IF(M32="L",E32,IF(M32="TBC",F32)))))</f>
        <v>TBC21</v>
      </c>
      <c r="B32" s="32" t="str">
        <f>CONCATENATE("H",(COUNTIF($M$8:M32,"H")))</f>
        <v>H0</v>
      </c>
      <c r="C32" s="32" t="str">
        <f>CONCATENATE("VH",(COUNTIF($M$8:M32,"VH")))</f>
        <v>VH0</v>
      </c>
      <c r="D32" s="32" t="str">
        <f>CONCATENATE("M",(COUNTIF($M$8:N32,"M")))</f>
        <v>M0</v>
      </c>
      <c r="E32" s="32" t="str">
        <f>CONCATENATE("L",(COUNTIF($M$8:N32,"L")))</f>
        <v>L0</v>
      </c>
      <c r="F32" s="32" t="str">
        <f>CONCATENATE("TBC",(COUNTIF($M$8:N32,"TBC")))</f>
        <v>TBC21</v>
      </c>
      <c r="G32" s="13" t="str">
        <f>Lookup_Admin!A24</f>
        <v>V5</v>
      </c>
      <c r="H32" s="12" t="str">
        <f>Lookup_Admin!F24</f>
        <v>Is there a suitable written procedure for mains repair and maintenance?</v>
      </c>
      <c r="I32" s="70" t="str">
        <f t="shared" si="8"/>
        <v>TBC</v>
      </c>
      <c r="J32" s="14" t="str">
        <f>IF(I32="N/A","N/A",IF(I32=VLOOKUP(G32,Lookup_Admin!A:C,3,FALSE),"H",""))</f>
        <v/>
      </c>
      <c r="K32" s="1"/>
      <c r="L32" s="96">
        <f>VLOOKUP(G32,Lookup_Admin!A:D,4,FALSE)</f>
        <v>5</v>
      </c>
      <c r="M32" s="93" t="str">
        <f t="shared" si="7"/>
        <v>TBC</v>
      </c>
      <c r="N32" s="8"/>
    </row>
    <row r="33" spans="1:14" ht="45" x14ac:dyDescent="0.25">
      <c r="A33" s="32" t="str">
        <f t="shared" si="9"/>
        <v>TBC22</v>
      </c>
      <c r="B33" s="32" t="str">
        <f>CONCATENATE("H",(COUNTIF($M$8:M33,"H")))</f>
        <v>H0</v>
      </c>
      <c r="C33" s="32" t="str">
        <f>CONCATENATE("VH",(COUNTIF($M$8:M33,"VH")))</f>
        <v>VH0</v>
      </c>
      <c r="D33" s="32" t="str">
        <f>CONCATENATE("M",(COUNTIF($M$8:N33,"M")))</f>
        <v>M0</v>
      </c>
      <c r="E33" s="32" t="str">
        <f>CONCATENATE("L",(COUNTIF($M$8:N33,"L")))</f>
        <v>L0</v>
      </c>
      <c r="F33" s="32" t="str">
        <f>CONCATENATE("TBC",(COUNTIF($M$8:N33,"TBC")))</f>
        <v>TBC22</v>
      </c>
      <c r="G33" s="13" t="str">
        <f>Lookup_Admin!A25</f>
        <v>V6</v>
      </c>
      <c r="H33" s="12" t="str">
        <f>Lookup_Admin!F25</f>
        <v>Is there history of any fractures or faults in the distribution system which could allow ingress of contamination?</v>
      </c>
      <c r="I33" s="70" t="str">
        <f t="shared" si="8"/>
        <v>TBC</v>
      </c>
      <c r="J33" s="14" t="str">
        <f>IF(I33="N/A","N/A",IF(I33=VLOOKUP(G33,Lookup_Admin!A:C,3,FALSE),"H",""))</f>
        <v/>
      </c>
      <c r="K33" s="1"/>
      <c r="L33" s="96">
        <f>VLOOKUP(G33,Lookup_Admin!A:D,4,FALSE)</f>
        <v>4</v>
      </c>
      <c r="M33" s="93" t="str">
        <f t="shared" si="7"/>
        <v>TBC</v>
      </c>
      <c r="N33" s="8"/>
    </row>
    <row r="34" spans="1:14" ht="90" x14ac:dyDescent="0.25">
      <c r="A34" s="32" t="str">
        <f t="shared" si="9"/>
        <v>TBC23</v>
      </c>
      <c r="B34" s="32" t="str">
        <f>CONCATENATE("H",(COUNTIF($M$8:M34,"H")))</f>
        <v>H0</v>
      </c>
      <c r="C34" s="32" t="str">
        <f>CONCATENATE("VH",(COUNTIF($M$8:M34,"VH")))</f>
        <v>VH0</v>
      </c>
      <c r="D34" s="32" t="str">
        <f>CONCATENATE("M",(COUNTIF($M$8:N34,"M")))</f>
        <v>M0</v>
      </c>
      <c r="E34" s="32" t="str">
        <f>CONCATENATE("L",(COUNTIF($M$8:N34,"L")))</f>
        <v>L0</v>
      </c>
      <c r="F34" s="32" t="str">
        <f>CONCATENATE("TBC",(COUNTIF($M$8:N34,"TBC")))</f>
        <v>TBC23</v>
      </c>
      <c r="G34" s="13" t="str">
        <f>Lookup_Admin!A26</f>
        <v>V7</v>
      </c>
      <c r="H34" s="12" t="str">
        <f>Lookup_Admin!F26</f>
        <v>Is there any other route by which contamination can enter the distribution network via back-flow?  If there is ponding of surface water or poor drainage, could water be pulled into the system during low pressure or changes in pressure, e.g. backflow from hoses, taps, or standpipes?</v>
      </c>
      <c r="I34" s="70" t="str">
        <f t="shared" si="8"/>
        <v>TBC</v>
      </c>
      <c r="J34" s="14" t="str">
        <f>IF(I34="N/A","N/A",IF(I34=VLOOKUP(G34,Lookup_Admin!A:C,3,FALSE),"H",""))</f>
        <v/>
      </c>
      <c r="K34" s="1"/>
      <c r="L34" s="96">
        <f>VLOOKUP(G34,Lookup_Admin!A:D,4,FALSE)</f>
        <v>4</v>
      </c>
      <c r="M34" s="93" t="str">
        <f t="shared" si="7"/>
        <v>TBC</v>
      </c>
      <c r="N34" s="8"/>
    </row>
    <row r="35" spans="1:14" x14ac:dyDescent="0.25">
      <c r="A35" s="32" t="str">
        <f t="shared" si="9"/>
        <v>TBC24</v>
      </c>
      <c r="B35" s="32" t="str">
        <f>CONCATENATE("H",(COUNTIF($M$8:M35,"H")))</f>
        <v>H0</v>
      </c>
      <c r="C35" s="32" t="str">
        <f>CONCATENATE("VH",(COUNTIF($M$8:M35,"VH")))</f>
        <v>VH0</v>
      </c>
      <c r="D35" s="32" t="str">
        <f>CONCATENATE("M",(COUNTIF($M$8:N35,"M")))</f>
        <v>M0</v>
      </c>
      <c r="E35" s="32" t="str">
        <f>CONCATENATE("L",(COUNTIF($M$8:N35,"L")))</f>
        <v>L0</v>
      </c>
      <c r="F35" s="32" t="str">
        <f>CONCATENATE("TBC",(COUNTIF($M$8:N35,"TBC")))</f>
        <v>TBC24</v>
      </c>
      <c r="G35" s="13" t="str">
        <f>Lookup_Admin!A27</f>
        <v>V8</v>
      </c>
      <c r="H35" s="12" t="str">
        <f>Lookup_Admin!F27</f>
        <v xml:space="preserve">Is there evidence any pipes are coal tar lined? </v>
      </c>
      <c r="I35" s="70" t="str">
        <f t="shared" si="8"/>
        <v>TBC</v>
      </c>
      <c r="J35" s="14" t="str">
        <f>IF(I35="N/A","N/A",IF(I35=VLOOKUP(G35,Lookup_Admin!A:C,3,FALSE),"H",""))</f>
        <v/>
      </c>
      <c r="K35" s="1"/>
      <c r="L35" s="96">
        <f>VLOOKUP(G35,Lookup_Admin!A:D,4,FALSE)</f>
        <v>4</v>
      </c>
      <c r="M35" s="93" t="str">
        <f t="shared" si="7"/>
        <v>TBC</v>
      </c>
      <c r="N35" s="8"/>
    </row>
    <row r="36" spans="1:14" ht="30" x14ac:dyDescent="0.25">
      <c r="A36" s="32" t="str">
        <f t="shared" si="9"/>
        <v>TBC25</v>
      </c>
      <c r="B36" s="32" t="str">
        <f>CONCATENATE("H",(COUNTIF($M$8:M36,"H")))</f>
        <v>H0</v>
      </c>
      <c r="C36" s="32" t="str">
        <f>CONCATENATE("VH",(COUNTIF($M$8:M36,"VH")))</f>
        <v>VH0</v>
      </c>
      <c r="D36" s="32" t="str">
        <f>CONCATENATE("M",(COUNTIF($M$8:N36,"M")))</f>
        <v>M0</v>
      </c>
      <c r="E36" s="32" t="str">
        <f>CONCATENATE("L",(COUNTIF($M$8:N36,"L")))</f>
        <v>L0</v>
      </c>
      <c r="F36" s="32" t="str">
        <f>CONCATENATE("TBC",(COUNTIF($M$8:N36,"TBC")))</f>
        <v>TBC25</v>
      </c>
      <c r="G36" s="13" t="str">
        <f>Lookup_Admin!A28</f>
        <v>V9</v>
      </c>
      <c r="H36" s="12" t="str">
        <f>Lookup_Admin!F28</f>
        <v>Do any third parties have access to hydrants or other points in the distribution system?</v>
      </c>
      <c r="I36" s="70" t="str">
        <f t="shared" si="8"/>
        <v>TBC</v>
      </c>
      <c r="J36" s="14" t="str">
        <f>IF(I36="N/A","N/A",IF(I36=VLOOKUP(G36,Lookup_Admin!A:C,3,FALSE),"H",""))</f>
        <v/>
      </c>
      <c r="K36" s="1"/>
      <c r="L36" s="96">
        <f>VLOOKUP(G36,Lookup_Admin!A:D,4,FALSE)</f>
        <v>5</v>
      </c>
      <c r="M36" s="93" t="str">
        <f t="shared" si="7"/>
        <v>TBC</v>
      </c>
      <c r="N36" s="8"/>
    </row>
    <row r="37" spans="1:14" ht="60" x14ac:dyDescent="0.25">
      <c r="A37" s="32" t="str">
        <f t="shared" si="9"/>
        <v>TBC26</v>
      </c>
      <c r="B37" s="32" t="str">
        <f>CONCATENATE("H",(COUNTIF($M$8:M37,"H")))</f>
        <v>H0</v>
      </c>
      <c r="C37" s="32" t="str">
        <f>CONCATENATE("VH",(COUNTIF($M$8:M37,"VH")))</f>
        <v>VH0</v>
      </c>
      <c r="D37" s="32" t="str">
        <f>CONCATENATE("M",(COUNTIF($M$8:N37,"M")))</f>
        <v>M0</v>
      </c>
      <c r="E37" s="32" t="str">
        <f>CONCATENATE("L",(COUNTIF($M$8:N37,"L")))</f>
        <v>L0</v>
      </c>
      <c r="F37" s="32" t="str">
        <f>CONCATENATE("TBC",(COUNTIF($M$8:N37,"TBC")))</f>
        <v>TBC26</v>
      </c>
      <c r="G37" s="13" t="str">
        <f>Lookup_Admin!A29</f>
        <v>V10</v>
      </c>
      <c r="H37" s="12" t="str">
        <f>Lookup_Admin!F29</f>
        <v>Is there potential contamination of plastic pipes through designated contaminated land, oil from generators/household fuel tanks/fuel stores or solvent spillage?</v>
      </c>
      <c r="I37" s="70" t="str">
        <f t="shared" si="8"/>
        <v>TBC</v>
      </c>
      <c r="J37" s="14" t="str">
        <f>IF(I37="N/A","N/A",IF(I37=VLOOKUP(G37,Lookup_Admin!A:C,3,FALSE),"H",""))</f>
        <v/>
      </c>
      <c r="K37" s="1"/>
      <c r="L37" s="96">
        <f>VLOOKUP(G37,Lookup_Admin!A:D,4,FALSE)</f>
        <v>4</v>
      </c>
      <c r="M37" s="93" t="str">
        <f t="shared" si="7"/>
        <v>TBC</v>
      </c>
      <c r="N37" s="8"/>
    </row>
    <row r="38" spans="1:14" ht="45" x14ac:dyDescent="0.25">
      <c r="A38" s="32" t="str">
        <f t="shared" si="9"/>
        <v>TBC27</v>
      </c>
      <c r="B38" s="32" t="str">
        <f>CONCATENATE("H",(COUNTIF($M$8:M38,"H")))</f>
        <v>H0</v>
      </c>
      <c r="C38" s="32" t="str">
        <f>CONCATENATE("VH",(COUNTIF($M$8:M38,"VH")))</f>
        <v>VH0</v>
      </c>
      <c r="D38" s="32" t="str">
        <f>CONCATENATE("M",(COUNTIF($M$8:N38,"M")))</f>
        <v>M0</v>
      </c>
      <c r="E38" s="32" t="str">
        <f>CONCATENATE("L",(COUNTIF($M$8:N38,"L")))</f>
        <v>L0</v>
      </c>
      <c r="F38" s="32" t="str">
        <f>CONCATENATE("TBC",(COUNTIF($M$8:N38,"TBC")))</f>
        <v>TBC27</v>
      </c>
      <c r="G38" s="13" t="str">
        <f>Lookup_Admin!A30</f>
        <v>V11</v>
      </c>
      <c r="H38" s="12" t="str">
        <f>Lookup_Admin!F30</f>
        <v xml:space="preserve">Are there any pipes exposed and at risk of damage by any means e.g. vermin, vehicle, UV/sunlight damage, overheating or freezing? </v>
      </c>
      <c r="I38" s="70" t="str">
        <f t="shared" si="8"/>
        <v>TBC</v>
      </c>
      <c r="J38" s="14" t="str">
        <f>IF(I38="N/A","N/A",IF(I38=VLOOKUP(G38,Lookup_Admin!A:C,3,FALSE),"H",""))</f>
        <v/>
      </c>
      <c r="K38" s="1"/>
      <c r="L38" s="96">
        <f>VLOOKUP(G38,Lookup_Admin!A:D,4,FALSE)</f>
        <v>4</v>
      </c>
      <c r="M38" s="93" t="str">
        <f t="shared" si="7"/>
        <v>TBC</v>
      </c>
      <c r="N38" s="8"/>
    </row>
    <row r="39" spans="1:14" ht="45" x14ac:dyDescent="0.25">
      <c r="A39" s="32" t="str">
        <f t="shared" si="9"/>
        <v>TBC28</v>
      </c>
      <c r="B39" s="32" t="str">
        <f>CONCATENATE("H",(COUNTIF($M$8:M39,"H")))</f>
        <v>H0</v>
      </c>
      <c r="C39" s="32" t="str">
        <f>CONCATENATE("VH",(COUNTIF($M$8:M39,"VH")))</f>
        <v>VH0</v>
      </c>
      <c r="D39" s="32" t="str">
        <f>CONCATENATE("M",(COUNTIF($M$8:N39,"M")))</f>
        <v>M0</v>
      </c>
      <c r="E39" s="32" t="str">
        <f>CONCATENATE("L",(COUNTIF($M$8:N39,"L")))</f>
        <v>L0</v>
      </c>
      <c r="F39" s="32" t="str">
        <f>CONCATENATE("TBC",(COUNTIF($M$8:N39,"TBC")))</f>
        <v>TBC28</v>
      </c>
      <c r="G39" s="13" t="str">
        <f>Lookup_Admin!A31</f>
        <v>V12</v>
      </c>
      <c r="H39" s="12" t="str">
        <f>Lookup_Admin!F31</f>
        <v>If there are valves in the network which are normally closed, are there measures in place to control when and how they are operated?</v>
      </c>
      <c r="I39" s="70" t="str">
        <f t="shared" si="8"/>
        <v>TBC</v>
      </c>
      <c r="J39" s="14" t="str">
        <f>IF(I39="N/A","N/A",IF(I39=VLOOKUP(G39,Lookup_Admin!A:C,3,FALSE),"H",""))</f>
        <v/>
      </c>
      <c r="K39" s="1"/>
      <c r="L39" s="96">
        <f>VLOOKUP(G39,Lookup_Admin!A:D,4,FALSE)</f>
        <v>2</v>
      </c>
      <c r="M39" s="93" t="str">
        <f t="shared" si="7"/>
        <v>TBC</v>
      </c>
      <c r="N39" s="8"/>
    </row>
    <row r="40" spans="1:14" ht="30" x14ac:dyDescent="0.25">
      <c r="A40" s="32" t="str">
        <f t="shared" si="9"/>
        <v>TBC29</v>
      </c>
      <c r="B40" s="32" t="str">
        <f>CONCATENATE("H",(COUNTIF($M$8:M40,"H")))</f>
        <v>H0</v>
      </c>
      <c r="C40" s="32" t="str">
        <f>CONCATENATE("VH",(COUNTIF($M$8:M40,"VH")))</f>
        <v>VH0</v>
      </c>
      <c r="D40" s="32" t="str">
        <f>CONCATENATE("M",(COUNTIF($M$8:N40,"M")))</f>
        <v>M0</v>
      </c>
      <c r="E40" s="32" t="str">
        <f>CONCATENATE("L",(COUNTIF($M$8:N40,"L")))</f>
        <v>L0</v>
      </c>
      <c r="F40" s="32" t="str">
        <f>CONCATENATE("TBC",(COUNTIF($M$8:N40,"TBC")))</f>
        <v>TBC29</v>
      </c>
      <c r="G40" s="13" t="str">
        <f>Lookup_Admin!A32</f>
        <v>V13</v>
      </c>
      <c r="H40" s="12" t="str">
        <f>Lookup_Admin!F32</f>
        <v>Are there sections of pipework containing stagnant water?</v>
      </c>
      <c r="I40" s="70" t="str">
        <f t="shared" si="8"/>
        <v>TBC</v>
      </c>
      <c r="J40" s="14" t="str">
        <f>IF(I40="N/A","N/A",IF(I40=VLOOKUP(G40,Lookup_Admin!A:C,3,FALSE),"H",""))</f>
        <v/>
      </c>
      <c r="K40" s="1"/>
      <c r="L40" s="96">
        <f>VLOOKUP(G40,Lookup_Admin!A:D,4,FALSE)</f>
        <v>2</v>
      </c>
      <c r="M40" s="93" t="str">
        <f t="shared" si="7"/>
        <v>TBC</v>
      </c>
      <c r="N40" s="8"/>
    </row>
    <row r="41" spans="1:14" ht="30" x14ac:dyDescent="0.25">
      <c r="A41" s="32" t="str">
        <f t="shared" si="9"/>
        <v>TBC30</v>
      </c>
      <c r="B41" s="32" t="str">
        <f>CONCATENATE("H",(COUNTIF($M$8:M41,"H")))</f>
        <v>H0</v>
      </c>
      <c r="C41" s="32" t="str">
        <f>CONCATENATE("VH",(COUNTIF($M$8:M41,"VH")))</f>
        <v>VH0</v>
      </c>
      <c r="D41" s="32" t="str">
        <f>CONCATENATE("M",(COUNTIF($M$8:N41,"M")))</f>
        <v>M0</v>
      </c>
      <c r="E41" s="32" t="str">
        <f>CONCATENATE("L",(COUNTIF($M$8:N41,"L")))</f>
        <v>L0</v>
      </c>
      <c r="F41" s="32" t="str">
        <f>CONCATENATE("TBC",(COUNTIF($M$8:N41,"TBC")))</f>
        <v>TBC30</v>
      </c>
      <c r="G41" s="13" t="str">
        <f>Lookup_Admin!A33</f>
        <v>V14</v>
      </c>
      <c r="H41" s="12" t="str">
        <f>Lookup_Admin!F33</f>
        <v>Where there is copper pipework present, is it corroding?</v>
      </c>
      <c r="I41" s="70" t="str">
        <f t="shared" si="8"/>
        <v>TBC</v>
      </c>
      <c r="J41" s="14" t="str">
        <f>IF(I41="N/A","N/A",IF(I41=VLOOKUP(G41,Lookup_Admin!A:C,3,FALSE),"H",""))</f>
        <v/>
      </c>
      <c r="K41" s="1"/>
      <c r="L41" s="96">
        <f>VLOOKUP(G41,Lookup_Admin!A:D,4,FALSE)</f>
        <v>3</v>
      </c>
      <c r="M41" s="93" t="str">
        <f t="shared" si="7"/>
        <v>TBC</v>
      </c>
      <c r="N41" s="8"/>
    </row>
    <row r="42" spans="1:14" ht="45" x14ac:dyDescent="0.25">
      <c r="A42" s="32" t="str">
        <f t="shared" si="9"/>
        <v>TBC31</v>
      </c>
      <c r="B42" s="32" t="str">
        <f>CONCATENATE("H",(COUNTIF($M$8:M42,"H")))</f>
        <v>H0</v>
      </c>
      <c r="C42" s="32" t="str">
        <f>CONCATENATE("VH",(COUNTIF($M$8:M42,"VH")))</f>
        <v>VH0</v>
      </c>
      <c r="D42" s="32" t="str">
        <f>CONCATENATE("M",(COUNTIF($M$8:N42,"M")))</f>
        <v>M0</v>
      </c>
      <c r="E42" s="32" t="str">
        <f>CONCATENATE("L",(COUNTIF($M$8:N42,"L")))</f>
        <v>L0</v>
      </c>
      <c r="F42" s="32" t="str">
        <f>CONCATENATE("TBC",(COUNTIF($M$8:N42,"TBC")))</f>
        <v>TBC31</v>
      </c>
      <c r="G42" s="13" t="str">
        <f>Lookup_Admin!A34</f>
        <v>V15</v>
      </c>
      <c r="H42" s="12" t="str">
        <f>Lookup_Admin!F34</f>
        <v xml:space="preserve">Is there the potential for backflow from commercial premises, domestic premises, unauthorised connections, standpipes or unregulated supplies? </v>
      </c>
      <c r="I42" s="70" t="str">
        <f t="shared" si="8"/>
        <v>TBC</v>
      </c>
      <c r="J42" s="14" t="str">
        <f>IF(I42="N/A","N/A",IF(I42=VLOOKUP(G42,Lookup_Admin!A:C,3,FALSE),"H",""))</f>
        <v/>
      </c>
      <c r="K42" s="1"/>
      <c r="L42" s="96">
        <f>VLOOKUP(G42,Lookup_Admin!A:D,4,FALSE)</f>
        <v>5</v>
      </c>
      <c r="M42" s="93" t="str">
        <f t="shared" si="7"/>
        <v>TBC</v>
      </c>
      <c r="N42" s="8"/>
    </row>
    <row r="43" spans="1:14" x14ac:dyDescent="0.25">
      <c r="A43" s="32" t="str">
        <f t="shared" si="9"/>
        <v>TBC32</v>
      </c>
      <c r="B43" s="32" t="str">
        <f>CONCATENATE("H",(COUNTIF($M$8:M43,"H")))</f>
        <v>H0</v>
      </c>
      <c r="C43" s="32" t="str">
        <f>CONCATENATE("VH",(COUNTIF($M$8:M43,"VH")))</f>
        <v>VH0</v>
      </c>
      <c r="D43" s="32" t="str">
        <f>CONCATENATE("M",(COUNTIF($M$8:N43,"M")))</f>
        <v>M0</v>
      </c>
      <c r="E43" s="32" t="str">
        <f>CONCATENATE("L",(COUNTIF($M$8:N43,"L")))</f>
        <v>L0</v>
      </c>
      <c r="F43" s="32" t="str">
        <f>CONCATENATE("TBC",(COUNTIF($M$8:N43,"TBC")))</f>
        <v>TBC32</v>
      </c>
      <c r="G43" s="13" t="str">
        <f>Lookup_Admin!A35</f>
        <v>V16</v>
      </c>
      <c r="H43" s="12" t="str">
        <f>Lookup_Admin!F35</f>
        <v>Are lead pipes present in the supply?</v>
      </c>
      <c r="I43" s="70" t="str">
        <f t="shared" si="8"/>
        <v>TBC</v>
      </c>
      <c r="J43" s="14" t="str">
        <f>IF(I43="N/A","N/A",IF(I43=VLOOKUP(G43,Lookup_Admin!A:C,3,FALSE),"H",""))</f>
        <v/>
      </c>
      <c r="K43" s="1"/>
      <c r="L43" s="96">
        <f>VLOOKUP(G43,Lookup_Admin!A:D,4,FALSE)</f>
        <v>4</v>
      </c>
      <c r="M43" s="93" t="str">
        <f t="shared" si="7"/>
        <v>TBC</v>
      </c>
      <c r="N43" s="8"/>
    </row>
    <row r="44" spans="1:14" ht="45" x14ac:dyDescent="0.25">
      <c r="A44" s="32" t="str">
        <f t="shared" si="9"/>
        <v>TBC33</v>
      </c>
      <c r="B44" s="32" t="str">
        <f>CONCATENATE("H",(COUNTIF($M$8:M44,"H")))</f>
        <v>H0</v>
      </c>
      <c r="C44" s="32" t="str">
        <f>CONCATENATE("VH",(COUNTIF($M$8:M44,"VH")))</f>
        <v>VH0</v>
      </c>
      <c r="D44" s="32" t="str">
        <f>CONCATENATE("M",(COUNTIF($M$8:N44,"M")))</f>
        <v>M0</v>
      </c>
      <c r="E44" s="32" t="str">
        <f>CONCATENATE("L",(COUNTIF($M$8:N44,"L")))</f>
        <v>L0</v>
      </c>
      <c r="F44" s="32" t="str">
        <f>CONCATENATE("TBC",(COUNTIF($M$8:N44,"TBC")))</f>
        <v>TBC33</v>
      </c>
      <c r="G44" s="13" t="str">
        <f>Lookup_Admin!A36</f>
        <v>V17</v>
      </c>
      <c r="H44" s="12" t="str">
        <f>Lookup_Admin!F36</f>
        <v>Do all junctions in the supply network, particularly animal watering systems and standpipes, have backflow protection?</v>
      </c>
      <c r="I44" s="70" t="str">
        <f t="shared" si="8"/>
        <v>TBC</v>
      </c>
      <c r="J44" s="14" t="str">
        <f>IF(I44="N/A","N/A",IF(I44=VLOOKUP(G44,Lookup_Admin!A:C,3,FALSE),"H",""))</f>
        <v/>
      </c>
      <c r="K44" s="1"/>
      <c r="L44" s="96">
        <f>VLOOKUP(G44,Lookup_Admin!A:D,4,FALSE)</f>
        <v>5</v>
      </c>
      <c r="M44" s="93" t="str">
        <f t="shared" si="7"/>
        <v>TBC</v>
      </c>
      <c r="N44" s="8"/>
    </row>
    <row r="45" spans="1:14" ht="45" x14ac:dyDescent="0.25">
      <c r="A45" s="32" t="str">
        <f t="shared" si="9"/>
        <v>TBC34</v>
      </c>
      <c r="B45" s="32" t="str">
        <f>CONCATENATE("H",(COUNTIF($M$8:M45,"H")))</f>
        <v>H0</v>
      </c>
      <c r="C45" s="32" t="str">
        <f>CONCATENATE("VH",(COUNTIF($M$8:M45,"VH")))</f>
        <v>VH0</v>
      </c>
      <c r="D45" s="32" t="str">
        <f>CONCATENATE("M",(COUNTIF($M$8:N45,"M")))</f>
        <v>M0</v>
      </c>
      <c r="E45" s="32" t="str">
        <f>CONCATENATE("L",(COUNTIF($M$8:N45,"L")))</f>
        <v>L0</v>
      </c>
      <c r="F45" s="32" t="str">
        <f>CONCATENATE("TBC",(COUNTIF($M$8:N45,"TBC")))</f>
        <v>TBC34</v>
      </c>
      <c r="G45" s="13" t="str">
        <f>Lookup_Admin!A37</f>
        <v>V18</v>
      </c>
      <c r="H45" s="12" t="str">
        <f>Lookup_Admin!F37</f>
        <v>Are there any known or potential cross-connections (between different sources, greywater systems, sewage pipes or other waste pipes)?</v>
      </c>
      <c r="I45" s="70" t="str">
        <f t="shared" si="8"/>
        <v>TBC</v>
      </c>
      <c r="J45" s="14" t="str">
        <f>IF(I45="N/A","N/A",IF(I45=VLOOKUP(G45,Lookup_Admin!A:C,3,FALSE),"H",""))</f>
        <v/>
      </c>
      <c r="K45" s="1"/>
      <c r="L45" s="96">
        <f>VLOOKUP(G45,Lookup_Admin!A:D,4,FALSE)</f>
        <v>5</v>
      </c>
      <c r="M45" s="93" t="str">
        <f t="shared" si="7"/>
        <v>TBC</v>
      </c>
      <c r="N45" s="8"/>
    </row>
    <row r="46" spans="1:14" ht="60" x14ac:dyDescent="0.25">
      <c r="A46" s="32" t="str">
        <f t="shared" si="9"/>
        <v>TBC35</v>
      </c>
      <c r="B46" s="32" t="str">
        <f>CONCATENATE("H",(COUNTIF($M$8:M46,"H")))</f>
        <v>H0</v>
      </c>
      <c r="C46" s="32" t="str">
        <f>CONCATENATE("VH",(COUNTIF($M$8:M46,"VH")))</f>
        <v>VH0</v>
      </c>
      <c r="D46" s="32" t="str">
        <f>CONCATENATE("M",(COUNTIF($M$8:N46,"M")))</f>
        <v>M0</v>
      </c>
      <c r="E46" s="32" t="str">
        <f>CONCATENATE("L",(COUNTIF($M$8:N46,"L")))</f>
        <v>L0</v>
      </c>
      <c r="F46" s="32" t="str">
        <f>CONCATENATE("TBC",(COUNTIF($M$8:N46,"TBC")))</f>
        <v>TBC35</v>
      </c>
      <c r="G46" s="13" t="str">
        <f>Lookup_Admin!A38</f>
        <v>V19</v>
      </c>
      <c r="H46" s="12" t="str">
        <f>Lookup_Admin!F38</f>
        <v>Have there been complaints or reports of water quality problems (e.g. taste, odours or reports of any aquatic animals (freshwater shrimp, louse or worms)?</v>
      </c>
      <c r="I46" s="70" t="str">
        <f t="shared" si="8"/>
        <v>TBC</v>
      </c>
      <c r="J46" s="14" t="str">
        <f>IF(I46="N/A","N/A",IF(I46=VLOOKUP(G46,Lookup_Admin!A:C,3,FALSE),"H",""))</f>
        <v/>
      </c>
      <c r="K46" s="1"/>
      <c r="L46" s="96">
        <f>VLOOKUP(G46,Lookup_Admin!A:D,4,FALSE)</f>
        <v>3</v>
      </c>
      <c r="M46" s="93" t="str">
        <f t="shared" si="7"/>
        <v>TBC</v>
      </c>
      <c r="N46" s="8"/>
    </row>
    <row r="47" spans="1:14" x14ac:dyDescent="0.25">
      <c r="A47" s="32" t="str">
        <f t="shared" si="9"/>
        <v>TBC36</v>
      </c>
      <c r="B47" s="32" t="str">
        <f>CONCATENATE("H",(COUNTIF($M$8:M47,"H")))</f>
        <v>H0</v>
      </c>
      <c r="C47" s="32" t="str">
        <f>CONCATENATE("VH",(COUNTIF($M$8:M47,"VH")))</f>
        <v>VH0</v>
      </c>
      <c r="D47" s="32" t="str">
        <f>CONCATENATE("M",(COUNTIF($M$8:N47,"M")))</f>
        <v>M0</v>
      </c>
      <c r="E47" s="32" t="str">
        <f>CONCATENATE("L",(COUNTIF($M$8:N47,"L")))</f>
        <v>L0</v>
      </c>
      <c r="F47" s="32" t="str">
        <f>CONCATENATE("TBC",(COUNTIF($M$8:N47,"TBC")))</f>
        <v>TBC36</v>
      </c>
      <c r="G47" s="13" t="str">
        <f>Lookup_Admin!A39</f>
        <v>V20</v>
      </c>
      <c r="H47" s="62"/>
      <c r="I47" s="150" t="s">
        <v>158</v>
      </c>
      <c r="J47" s="161" t="str">
        <f>IF(I47="N/A","N/A",IF(I47=VLOOKUP(G47,Lookup_Admin!A:C,3,FALSE),"H",""))</f>
        <v/>
      </c>
      <c r="K47" s="150"/>
      <c r="L47" s="150"/>
      <c r="M47" s="93" t="str">
        <f t="shared" si="7"/>
        <v>TBC</v>
      </c>
      <c r="N47" s="8"/>
    </row>
    <row r="48" spans="1:14" x14ac:dyDescent="0.25">
      <c r="A48" s="32" t="str">
        <f t="shared" si="9"/>
        <v>TBC37</v>
      </c>
      <c r="B48" s="32" t="str">
        <f>CONCATENATE("H",(COUNTIF($M$8:M48,"H")))</f>
        <v>H0</v>
      </c>
      <c r="C48" s="32" t="str">
        <f>CONCATENATE("VH",(COUNTIF($M$8:M48,"VH")))</f>
        <v>VH0</v>
      </c>
      <c r="D48" s="32" t="str">
        <f>CONCATENATE("M",(COUNTIF($M$8:N48,"M")))</f>
        <v>M0</v>
      </c>
      <c r="E48" s="32" t="str">
        <f>CONCATENATE("L",(COUNTIF($M$8:N48,"L")))</f>
        <v>L0</v>
      </c>
      <c r="F48" s="32" t="str">
        <f>CONCATENATE("TBC",(COUNTIF($M$8:N48,"TBC")))</f>
        <v>TBC37</v>
      </c>
      <c r="G48" s="13" t="str">
        <f>Lookup_Admin!A40</f>
        <v>V21</v>
      </c>
      <c r="H48" s="62"/>
      <c r="I48" s="150" t="s">
        <v>158</v>
      </c>
      <c r="J48" s="161" t="str">
        <f>IF(I48="N/A","N/A",IF(I48=VLOOKUP(G48,Lookup_Admin!A:C,3,FALSE),"H",""))</f>
        <v/>
      </c>
      <c r="K48" s="150"/>
      <c r="L48" s="150"/>
      <c r="M48" s="93" t="str">
        <f t="shared" si="7"/>
        <v>TBC</v>
      </c>
      <c r="N48" s="8"/>
    </row>
    <row r="49" spans="1:21" x14ac:dyDescent="0.25">
      <c r="A49" s="32" t="str">
        <f t="shared" si="9"/>
        <v>TBC38</v>
      </c>
      <c r="B49" s="32" t="str">
        <f>CONCATENATE("H",(COUNTIF($M$8:M49,"H")))</f>
        <v>H0</v>
      </c>
      <c r="C49" s="32" t="str">
        <f>CONCATENATE("VH",(COUNTIF($M$8:M49,"VH")))</f>
        <v>VH0</v>
      </c>
      <c r="D49" s="32" t="str">
        <f>CONCATENATE("M",(COUNTIF($M$8:N49,"M")))</f>
        <v>M0</v>
      </c>
      <c r="E49" s="32" t="str">
        <f>CONCATENATE("L",(COUNTIF($M$8:N49,"L")))</f>
        <v>L0</v>
      </c>
      <c r="F49" s="32" t="str">
        <f>CONCATENATE("TBC",(COUNTIF($M$8:N49,"TBC")))</f>
        <v>TBC38</v>
      </c>
      <c r="G49" s="13" t="str">
        <f>Lookup_Admin!A41</f>
        <v>V22</v>
      </c>
      <c r="H49" s="62"/>
      <c r="I49" s="150" t="s">
        <v>158</v>
      </c>
      <c r="J49" s="161" t="str">
        <f>IF(I49="N/A","N/A",IF(I49=VLOOKUP(G49,Lookup_Admin!A:C,3,FALSE),"H",""))</f>
        <v/>
      </c>
      <c r="K49" s="150"/>
      <c r="L49" s="150"/>
      <c r="M49" s="93" t="str">
        <f t="shared" si="7"/>
        <v>TBC</v>
      </c>
      <c r="N49" s="8"/>
    </row>
    <row r="50" spans="1:21" s="17" customFormat="1" x14ac:dyDescent="0.25">
      <c r="A50" s="32" t="b">
        <f t="shared" si="9"/>
        <v>0</v>
      </c>
      <c r="B50" s="32" t="str">
        <f>CONCATENATE("H",(COUNTIF($M$8:M50,"H")))</f>
        <v>H0</v>
      </c>
      <c r="C50" s="32" t="str">
        <f>CONCATENATE("VH",(COUNTIF($M$8:M50,"VH")))</f>
        <v>VH0</v>
      </c>
      <c r="D50" s="32" t="str">
        <f>CONCATENATE("M",(COUNTIF($M$8:N50,"M")))</f>
        <v>M0</v>
      </c>
      <c r="E50" s="32" t="str">
        <f>CONCATENATE("L",(COUNTIF($M$8:N50,"L")))</f>
        <v>L0</v>
      </c>
      <c r="F50" s="32" t="str">
        <f>CONCATENATE("TBC",(COUNTIF($M$8:N50,"TBC")))</f>
        <v>TBC38</v>
      </c>
      <c r="G50" s="95"/>
      <c r="H50" s="100"/>
      <c r="I50" s="94"/>
      <c r="J50" s="14" t="e">
        <f>IF(I50="N/A","N/A",IF(I50=VLOOKUP(G50,Lookup_Admin!A:C,3,FALSE),"H",""))</f>
        <v>#N/A</v>
      </c>
      <c r="K50" s="95"/>
      <c r="L50" s="95"/>
      <c r="M50" s="93"/>
      <c r="N50" s="100"/>
      <c r="P50" s="60"/>
      <c r="Q50" s="60"/>
      <c r="R50" s="60"/>
      <c r="S50" s="60"/>
      <c r="T50" s="60"/>
      <c r="U50" s="60"/>
    </row>
    <row r="51" spans="1:21" s="17" customFormat="1" ht="30.75" customHeight="1" x14ac:dyDescent="0.25">
      <c r="A51" s="32" t="b">
        <f t="shared" si="9"/>
        <v>0</v>
      </c>
      <c r="B51" s="32" t="str">
        <f>CONCATENATE("H",(COUNTIF($M$8:M51,"H")))</f>
        <v>H0</v>
      </c>
      <c r="C51" s="32" t="str">
        <f>CONCATENATE("VH",(COUNTIF($M$8:M51,"VH")))</f>
        <v>VH0</v>
      </c>
      <c r="D51" s="32" t="str">
        <f>CONCATENATE("M",(COUNTIF($M$8:N51,"M")))</f>
        <v>M0</v>
      </c>
      <c r="E51" s="32" t="str">
        <f>CONCATENATE("L",(COUNTIF($M$8:N51,"L")))</f>
        <v>L0</v>
      </c>
      <c r="F51" s="32" t="str">
        <f>CONCATENATE("TBC",(COUNTIF($M$8:N51,"TBC")))</f>
        <v>TBC38</v>
      </c>
      <c r="G51" s="220" t="str">
        <f>Lookup_Admin!A42</f>
        <v>Section W - DISTRIBUTION: Storage of treated water in the distribution network (including private distribution systems)</v>
      </c>
      <c r="H51" s="221"/>
      <c r="I51" s="71"/>
      <c r="J51" s="14" t="str">
        <f>IF(I51="N/A","N/A",IF(I51=VLOOKUP(G51,Lookup_Admin!A:C,3,FALSE),"H",""))</f>
        <v>H</v>
      </c>
      <c r="K51" s="95"/>
      <c r="L51" s="95"/>
      <c r="M51" s="93"/>
      <c r="N51" s="100"/>
      <c r="P51" s="60"/>
      <c r="Q51" s="60"/>
      <c r="R51" s="60"/>
      <c r="S51" s="60"/>
      <c r="T51" s="60"/>
      <c r="U51" s="60"/>
    </row>
    <row r="52" spans="1:21" ht="45" x14ac:dyDescent="0.25">
      <c r="A52" s="32" t="str">
        <f t="shared" si="9"/>
        <v>TBC39</v>
      </c>
      <c r="B52" s="32" t="str">
        <f>CONCATENATE("H",(COUNTIF($M$8:M52,"H")))</f>
        <v>H0</v>
      </c>
      <c r="C52" s="32" t="str">
        <f>CONCATENATE("VH",(COUNTIF($M$8:M52,"VH")))</f>
        <v>VH0</v>
      </c>
      <c r="D52" s="32" t="str">
        <f>CONCATENATE("M",(COUNTIF($M$8:N52,"M")))</f>
        <v>M0</v>
      </c>
      <c r="E52" s="32" t="str">
        <f>CONCATENATE("L",(COUNTIF($M$8:N52,"L")))</f>
        <v>L0</v>
      </c>
      <c r="F52" s="32" t="str">
        <f>CONCATENATE("TBC",(COUNTIF($M$8:N52,"TBC")))</f>
        <v>TBC39</v>
      </c>
      <c r="G52" s="13" t="str">
        <f>Lookup_Admin!A43</f>
        <v>W1</v>
      </c>
      <c r="H52" s="12" t="str">
        <f>Lookup_Admin!F43</f>
        <v>Are all treated water reservoirs covered appropriately e.g. No risk of ingress and/or constructed of suitable material?</v>
      </c>
      <c r="I52" s="150" t="str">
        <f>IF($I$51="N/A","N/A","TBC")</f>
        <v>TBC</v>
      </c>
      <c r="J52" s="14" t="str">
        <f>IF(I52="N/A","N/A",IF(I52=VLOOKUP(G52,Lookup_Admin!A:C,3,FALSE),"H",""))</f>
        <v/>
      </c>
      <c r="K52" s="150"/>
      <c r="L52" s="96">
        <f>VLOOKUP(G52,Lookup_Admin!A:D,4,FALSE)</f>
        <v>4</v>
      </c>
      <c r="M52" s="93" t="str">
        <f t="shared" si="7"/>
        <v>TBC</v>
      </c>
      <c r="N52" s="8"/>
    </row>
    <row r="53" spans="1:21" ht="45" x14ac:dyDescent="0.25">
      <c r="A53" s="32" t="str">
        <f t="shared" si="9"/>
        <v>TBC40</v>
      </c>
      <c r="B53" s="32" t="str">
        <f>CONCATENATE("H",(COUNTIF($M$8:M53,"H")))</f>
        <v>H0</v>
      </c>
      <c r="C53" s="32" t="str">
        <f>CONCATENATE("VH",(COUNTIF($M$8:M53,"VH")))</f>
        <v>VH0</v>
      </c>
      <c r="D53" s="32" t="str">
        <f>CONCATENATE("M",(COUNTIF($M$8:N53,"M")))</f>
        <v>M0</v>
      </c>
      <c r="E53" s="32" t="str">
        <f>CONCATENATE("L",(COUNTIF($M$8:N53,"L")))</f>
        <v>L0</v>
      </c>
      <c r="F53" s="32" t="str">
        <f>CONCATENATE("TBC",(COUNTIF($M$8:N53,"TBC")))</f>
        <v>TBC40</v>
      </c>
      <c r="G53" s="13" t="str">
        <f>Lookup_Admin!A44</f>
        <v>W2</v>
      </c>
      <c r="H53" s="12" t="str">
        <f>Lookup_Admin!F44</f>
        <v>Are all treated water reservoirs of sufficient structural integrity to prevent ingress of contamination, including covers?</v>
      </c>
      <c r="I53" s="150" t="str">
        <f t="shared" ref="I53:I60" si="10">IF($I$51="N/A","N/A","TBC")</f>
        <v>TBC</v>
      </c>
      <c r="J53" s="14" t="str">
        <f>IF(I53="N/A","N/A",IF(I53=VLOOKUP(G53,Lookup_Admin!A:C,3,FALSE),"H",""))</f>
        <v/>
      </c>
      <c r="K53" s="150"/>
      <c r="L53" s="96">
        <f>VLOOKUP(G53,Lookup_Admin!A:D,4,FALSE)</f>
        <v>4</v>
      </c>
      <c r="M53" s="93" t="str">
        <f t="shared" si="7"/>
        <v>TBC</v>
      </c>
      <c r="N53" s="8"/>
    </row>
    <row r="54" spans="1:21" ht="30" x14ac:dyDescent="0.25">
      <c r="A54" s="32" t="str">
        <f t="shared" si="9"/>
        <v>TBC41</v>
      </c>
      <c r="B54" s="32" t="str">
        <f>CONCATENATE("H",(COUNTIF($M$8:M54,"H")))</f>
        <v>H0</v>
      </c>
      <c r="C54" s="32" t="str">
        <f>CONCATENATE("VH",(COUNTIF($M$8:M54,"VH")))</f>
        <v>VH0</v>
      </c>
      <c r="D54" s="32" t="str">
        <f>CONCATENATE("M",(COUNTIF($M$8:N54,"M")))</f>
        <v>M0</v>
      </c>
      <c r="E54" s="32" t="str">
        <f>CONCATENATE("L",(COUNTIF($M$8:N54,"L")))</f>
        <v>L0</v>
      </c>
      <c r="F54" s="32" t="str">
        <f>CONCATENATE("TBC",(COUNTIF($M$8:N54,"TBC")))</f>
        <v>TBC41</v>
      </c>
      <c r="G54" s="13" t="str">
        <f>Lookup_Admin!A45</f>
        <v>W3</v>
      </c>
      <c r="H54" s="12" t="str">
        <f>Lookup_Admin!F45</f>
        <v>Is the integrity of the reservoir suitably robust against damage by weather or animals?</v>
      </c>
      <c r="I54" s="150" t="str">
        <f t="shared" si="10"/>
        <v>TBC</v>
      </c>
      <c r="J54" s="14" t="str">
        <f>IF(I54="N/A","N/A",IF(I54=VLOOKUP(G54,Lookup_Admin!A:C,3,FALSE),"H",""))</f>
        <v/>
      </c>
      <c r="K54" s="150"/>
      <c r="L54" s="96">
        <f>VLOOKUP(G54,Lookup_Admin!A:D,4,FALSE)</f>
        <v>4</v>
      </c>
      <c r="M54" s="93" t="str">
        <f t="shared" si="7"/>
        <v>TBC</v>
      </c>
      <c r="N54" s="8"/>
    </row>
    <row r="55" spans="1:21" ht="30" x14ac:dyDescent="0.25">
      <c r="A55" s="32" t="str">
        <f t="shared" si="9"/>
        <v>TBC42</v>
      </c>
      <c r="B55" s="32" t="str">
        <f>CONCATENATE("H",(COUNTIF($M$8:M55,"H")))</f>
        <v>H0</v>
      </c>
      <c r="C55" s="32" t="str">
        <f>CONCATENATE("VH",(COUNTIF($M$8:M55,"VH")))</f>
        <v>VH0</v>
      </c>
      <c r="D55" s="32" t="str">
        <f>CONCATENATE("M",(COUNTIF($M$8:N55,"M")))</f>
        <v>M0</v>
      </c>
      <c r="E55" s="32" t="str">
        <f>CONCATENATE("L",(COUNTIF($M$8:N55,"L")))</f>
        <v>L0</v>
      </c>
      <c r="F55" s="32" t="str">
        <f>CONCATENATE("TBC",(COUNTIF($M$8:N55,"TBC")))</f>
        <v>TBC42</v>
      </c>
      <c r="G55" s="13" t="str">
        <f>Lookup_Admin!A46</f>
        <v>W4</v>
      </c>
      <c r="H55" s="12" t="str">
        <f>Lookup_Admin!F46</f>
        <v>Are there any waste water pipes, or waste water storage tanks adjacent to the tanks/reservoirs?</v>
      </c>
      <c r="I55" s="150" t="str">
        <f t="shared" si="10"/>
        <v>TBC</v>
      </c>
      <c r="J55" s="14" t="str">
        <f>IF(I55="N/A","N/A",IF(I55=VLOOKUP(G55,Lookup_Admin!A:C,3,FALSE),"H",""))</f>
        <v/>
      </c>
      <c r="K55" s="150"/>
      <c r="L55" s="96">
        <f>VLOOKUP(G55,Lookup_Admin!A:D,4,FALSE)</f>
        <v>4</v>
      </c>
      <c r="M55" s="93" t="str">
        <f t="shared" si="7"/>
        <v>TBC</v>
      </c>
      <c r="N55" s="8"/>
    </row>
    <row r="56" spans="1:21" ht="30" x14ac:dyDescent="0.25">
      <c r="A56" s="32" t="str">
        <f t="shared" si="9"/>
        <v>TBC43</v>
      </c>
      <c r="B56" s="32" t="str">
        <f>CONCATENATE("H",(COUNTIF($M$8:M56,"H")))</f>
        <v>H0</v>
      </c>
      <c r="C56" s="32" t="str">
        <f>CONCATENATE("VH",(COUNTIF($M$8:M56,"VH")))</f>
        <v>VH0</v>
      </c>
      <c r="D56" s="32" t="str">
        <f>CONCATENATE("M",(COUNTIF($M$8:N56,"M")))</f>
        <v>M0</v>
      </c>
      <c r="E56" s="32" t="str">
        <f>CONCATENATE("L",(COUNTIF($M$8:N56,"L")))</f>
        <v>L0</v>
      </c>
      <c r="F56" s="32" t="str">
        <f>CONCATENATE("TBC",(COUNTIF($M$8:N56,"TBC")))</f>
        <v>TBC43</v>
      </c>
      <c r="G56" s="13" t="str">
        <f>Lookup_Admin!A47</f>
        <v>W5</v>
      </c>
      <c r="H56" s="12" t="str">
        <f>Lookup_Admin!F47</f>
        <v>Are there any unprotected or inadequately protected access covers and/or vents?</v>
      </c>
      <c r="I56" s="150" t="str">
        <f t="shared" si="10"/>
        <v>TBC</v>
      </c>
      <c r="J56" s="14" t="str">
        <f>IF(I56="N/A","N/A",IF(I56=VLOOKUP(G56,Lookup_Admin!A:C,3,FALSE),"H",""))</f>
        <v/>
      </c>
      <c r="K56" s="150"/>
      <c r="L56" s="96">
        <f>VLOOKUP(G56,Lookup_Admin!A:D,4,FALSE)</f>
        <v>4</v>
      </c>
      <c r="M56" s="93" t="str">
        <f t="shared" si="7"/>
        <v>TBC</v>
      </c>
      <c r="N56" s="8"/>
    </row>
    <row r="57" spans="1:21" ht="60" x14ac:dyDescent="0.25">
      <c r="A57" s="32" t="str">
        <f t="shared" si="9"/>
        <v>TBC44</v>
      </c>
      <c r="B57" s="32" t="str">
        <f>CONCATENATE("H",(COUNTIF($M$8:M57,"H")))</f>
        <v>H0</v>
      </c>
      <c r="C57" s="32" t="str">
        <f>CONCATENATE("VH",(COUNTIF($M$8:M57,"VH")))</f>
        <v>VH0</v>
      </c>
      <c r="D57" s="32" t="str">
        <f>CONCATENATE("M",(COUNTIF($M$8:N57,"M")))</f>
        <v>M0</v>
      </c>
      <c r="E57" s="32" t="str">
        <f>CONCATENATE("L",(COUNTIF($M$8:N57,"L")))</f>
        <v>L0</v>
      </c>
      <c r="F57" s="32" t="str">
        <f>CONCATENATE("TBC",(COUNTIF($M$8:N57,"TBC")))</f>
        <v>TBC44</v>
      </c>
      <c r="G57" s="13" t="str">
        <f>Lookup_Admin!A48</f>
        <v>W6</v>
      </c>
      <c r="H57" s="12" t="str">
        <f>Lookup_Admin!F48</f>
        <v>Are any treated water reservoirs adequately protected against solar heat gain, vandalism (deliberate contamination of treated water and unauthorised access)?</v>
      </c>
      <c r="I57" s="150" t="str">
        <f t="shared" si="10"/>
        <v>TBC</v>
      </c>
      <c r="J57" s="14" t="str">
        <f>IF(I57="N/A","N/A",IF(I57=VLOOKUP(G57,Lookup_Admin!A:C,3,FALSE),"H",""))</f>
        <v/>
      </c>
      <c r="K57" s="150"/>
      <c r="L57" s="96">
        <f>VLOOKUP(G57,Lookup_Admin!A:D,4,FALSE)</f>
        <v>4</v>
      </c>
      <c r="M57" s="93" t="str">
        <f t="shared" si="7"/>
        <v>TBC</v>
      </c>
      <c r="N57" s="8"/>
    </row>
    <row r="58" spans="1:21" ht="30" x14ac:dyDescent="0.25">
      <c r="A58" s="32" t="str">
        <f t="shared" si="9"/>
        <v>TBC45</v>
      </c>
      <c r="B58" s="32" t="str">
        <f>CONCATENATE("H",(COUNTIF($M$8:M58,"H")))</f>
        <v>H0</v>
      </c>
      <c r="C58" s="32" t="str">
        <f>CONCATENATE("VH",(COUNTIF($M$8:M58,"VH")))</f>
        <v>VH0</v>
      </c>
      <c r="D58" s="32" t="str">
        <f>CONCATENATE("M",(COUNTIF($M$8:N58,"M")))</f>
        <v>M0</v>
      </c>
      <c r="E58" s="32" t="str">
        <f>CONCATENATE("L",(COUNTIF($M$8:N58,"L")))</f>
        <v>L0</v>
      </c>
      <c r="F58" s="32" t="str">
        <f>CONCATENATE("TBC",(COUNTIF($M$8:N58,"TBC")))</f>
        <v>TBC45</v>
      </c>
      <c r="G58" s="13" t="str">
        <f>Lookup_Admin!A49</f>
        <v>W7</v>
      </c>
      <c r="H58" s="12" t="str">
        <f>Lookup_Admin!F49</f>
        <v>Is there a stock-proof fence around any inspection chambers?</v>
      </c>
      <c r="I58" s="150" t="str">
        <f t="shared" si="10"/>
        <v>TBC</v>
      </c>
      <c r="J58" s="14" t="str">
        <f>IF(I58="N/A","N/A",IF(I58=VLOOKUP(G58,Lookup_Admin!A:C,3,FALSE),"H",""))</f>
        <v/>
      </c>
      <c r="K58" s="150"/>
      <c r="L58" s="96">
        <f>VLOOKUP(G58,Lookup_Admin!A:D,4,FALSE)</f>
        <v>4</v>
      </c>
      <c r="M58" s="93" t="str">
        <f t="shared" si="7"/>
        <v>TBC</v>
      </c>
      <c r="N58" s="8"/>
    </row>
    <row r="59" spans="1:21" ht="30" x14ac:dyDescent="0.25">
      <c r="A59" s="32" t="str">
        <f t="shared" si="9"/>
        <v>TBC46</v>
      </c>
      <c r="B59" s="32" t="str">
        <f>CONCATENATE("H",(COUNTIF($M$8:M59,"H")))</f>
        <v>H0</v>
      </c>
      <c r="C59" s="32" t="str">
        <f>CONCATENATE("VH",(COUNTIF($M$8:M59,"VH")))</f>
        <v>VH0</v>
      </c>
      <c r="D59" s="32" t="str">
        <f>CONCATENATE("M",(COUNTIF($M$8:N59,"M")))</f>
        <v>M0</v>
      </c>
      <c r="E59" s="32" t="str">
        <f>CONCATENATE("L",(COUNTIF($M$8:N59,"L")))</f>
        <v>L0</v>
      </c>
      <c r="F59" s="32" t="str">
        <f>CONCATENATE("TBC",(COUNTIF($M$8:N59,"TBC")))</f>
        <v>TBC46</v>
      </c>
      <c r="G59" s="13" t="str">
        <f>Lookup_Admin!A50</f>
        <v>W8</v>
      </c>
      <c r="H59" s="12" t="str">
        <f>Lookup_Admin!F50</f>
        <v>Are the reservoirs regularly maintained and cleaned with appropriate records?</v>
      </c>
      <c r="I59" s="150" t="str">
        <f t="shared" si="10"/>
        <v>TBC</v>
      </c>
      <c r="J59" s="14" t="str">
        <f>IF(I59="N/A","N/A",IF(I59=VLOOKUP(G59,Lookup_Admin!A:C,3,FALSE),"H",""))</f>
        <v/>
      </c>
      <c r="K59" s="150"/>
      <c r="L59" s="96">
        <f>VLOOKUP(G59,Lookup_Admin!A:D,4,FALSE)</f>
        <v>4</v>
      </c>
      <c r="M59" s="93" t="str">
        <f t="shared" si="7"/>
        <v>TBC</v>
      </c>
      <c r="N59" s="8"/>
    </row>
    <row r="60" spans="1:21" ht="30" x14ac:dyDescent="0.25">
      <c r="A60" s="32" t="str">
        <f t="shared" si="9"/>
        <v>TBC47</v>
      </c>
      <c r="B60" s="32" t="str">
        <f>CONCATENATE("H",(COUNTIF($M$8:M60,"H")))</f>
        <v>H0</v>
      </c>
      <c r="C60" s="32" t="str">
        <f>CONCATENATE("VH",(COUNTIF($M$8:M60,"VH")))</f>
        <v>VH0</v>
      </c>
      <c r="D60" s="32" t="str">
        <f>CONCATENATE("M",(COUNTIF($M$8:N60,"M")))</f>
        <v>M0</v>
      </c>
      <c r="E60" s="32" t="str">
        <f>CONCATENATE("L",(COUNTIF($M$8:N60,"L")))</f>
        <v>L0</v>
      </c>
      <c r="F60" s="32" t="str">
        <f>CONCATENATE("TBC",(COUNTIF($M$8:N60,"TBC")))</f>
        <v>TBC47</v>
      </c>
      <c r="G60" s="13" t="str">
        <f>Lookup_Admin!A51</f>
        <v>W9</v>
      </c>
      <c r="H60" s="12" t="str">
        <f>Lookup_Admin!F51</f>
        <v>Is there a regular turn over of water, such that the capacity of the storage vessel matches demand?</v>
      </c>
      <c r="I60" s="150" t="str">
        <f t="shared" si="10"/>
        <v>TBC</v>
      </c>
      <c r="J60" s="14" t="str">
        <f>IF(I60="N/A","N/A",IF(I60=VLOOKUP(G60,Lookup_Admin!A:C,3,FALSE),"H",""))</f>
        <v/>
      </c>
      <c r="K60" s="150"/>
      <c r="L60" s="96">
        <f>VLOOKUP(G60,Lookup_Admin!A:D,4,FALSE)</f>
        <v>3</v>
      </c>
      <c r="M60" s="93" t="str">
        <f t="shared" si="7"/>
        <v>TBC</v>
      </c>
      <c r="N60" s="8"/>
    </row>
    <row r="61" spans="1:21" x14ac:dyDescent="0.25">
      <c r="A61" s="32" t="str">
        <f t="shared" si="9"/>
        <v>TBC48</v>
      </c>
      <c r="B61" s="32" t="str">
        <f>CONCATENATE("H",(COUNTIF($M$8:M61,"H")))</f>
        <v>H0</v>
      </c>
      <c r="C61" s="32" t="str">
        <f>CONCATENATE("VH",(COUNTIF($M$8:M61,"VH")))</f>
        <v>VH0</v>
      </c>
      <c r="D61" s="32" t="str">
        <f>CONCATENATE("M",(COUNTIF($M$8:N61,"M")))</f>
        <v>M0</v>
      </c>
      <c r="E61" s="32" t="str">
        <f>CONCATENATE("L",(COUNTIF($M$8:N61,"L")))</f>
        <v>L0</v>
      </c>
      <c r="F61" s="32" t="str">
        <f>CONCATENATE("TBC",(COUNTIF($M$8:N61,"TBC")))</f>
        <v>TBC48</v>
      </c>
      <c r="G61" s="13" t="str">
        <f>Lookup_Admin!A52</f>
        <v>W10</v>
      </c>
      <c r="H61" s="62"/>
      <c r="I61" s="150" t="s">
        <v>158</v>
      </c>
      <c r="J61" s="161" t="str">
        <f>IF(I61="N/A","N/A",IF(I61=VLOOKUP(G61,Lookup_Admin!A:C,3,FALSE),"H",""))</f>
        <v/>
      </c>
      <c r="K61" s="150"/>
      <c r="L61" s="150"/>
      <c r="M61" s="93" t="str">
        <f t="shared" si="7"/>
        <v>TBC</v>
      </c>
      <c r="N61" s="8"/>
    </row>
    <row r="62" spans="1:21" x14ac:dyDescent="0.25">
      <c r="A62" s="32" t="str">
        <f t="shared" si="9"/>
        <v>TBC49</v>
      </c>
      <c r="B62" s="32" t="str">
        <f>CONCATENATE("H",(COUNTIF($M$8:M62,"H")))</f>
        <v>H0</v>
      </c>
      <c r="C62" s="32" t="str">
        <f>CONCATENATE("VH",(COUNTIF($M$8:M62,"VH")))</f>
        <v>VH0</v>
      </c>
      <c r="D62" s="32" t="str">
        <f>CONCATENATE("M",(COUNTIF($M$8:N62,"M")))</f>
        <v>M0</v>
      </c>
      <c r="E62" s="32" t="str">
        <f>CONCATENATE("L",(COUNTIF($M$8:N62,"L")))</f>
        <v>L0</v>
      </c>
      <c r="F62" s="32" t="str">
        <f>CONCATENATE("TBC",(COUNTIF($M$8:N62,"TBC")))</f>
        <v>TBC49</v>
      </c>
      <c r="G62" s="13" t="str">
        <f>Lookup_Admin!A53</f>
        <v>W11</v>
      </c>
      <c r="H62" s="62"/>
      <c r="I62" s="150" t="s">
        <v>158</v>
      </c>
      <c r="J62" s="161" t="str">
        <f>IF(I62="N/A","N/A",IF(I62=VLOOKUP(G62,Lookup_Admin!A:C,3,FALSE),"H",""))</f>
        <v/>
      </c>
      <c r="K62" s="150"/>
      <c r="L62" s="150"/>
      <c r="M62" s="93" t="str">
        <f t="shared" si="7"/>
        <v>TBC</v>
      </c>
      <c r="N62" s="8"/>
    </row>
    <row r="63" spans="1:21" x14ac:dyDescent="0.25">
      <c r="A63" s="32" t="str">
        <f t="shared" si="9"/>
        <v>TBC50</v>
      </c>
      <c r="B63" s="32" t="str">
        <f>CONCATENATE("H",(COUNTIF($M$8:M63,"H")))</f>
        <v>H0</v>
      </c>
      <c r="C63" s="32" t="str">
        <f>CONCATENATE("VH",(COUNTIF($M$8:M63,"VH")))</f>
        <v>VH0</v>
      </c>
      <c r="D63" s="32" t="str">
        <f>CONCATENATE("M",(COUNTIF($M$8:N63,"M")))</f>
        <v>M0</v>
      </c>
      <c r="E63" s="32" t="str">
        <f>CONCATENATE("L",(COUNTIF($M$8:N63,"L")))</f>
        <v>L0</v>
      </c>
      <c r="F63" s="32" t="str">
        <f>CONCATENATE("TBC",(COUNTIF($M$8:N63,"TBC")))</f>
        <v>TBC50</v>
      </c>
      <c r="G63" s="13" t="str">
        <f>Lookup_Admin!A54</f>
        <v>W12</v>
      </c>
      <c r="H63" s="62"/>
      <c r="I63" s="150" t="s">
        <v>158</v>
      </c>
      <c r="J63" s="161" t="str">
        <f>IF(I63="N/A","N/A",IF(I63=VLOOKUP(G63,Lookup_Admin!A:C,3,FALSE),"H",""))</f>
        <v/>
      </c>
      <c r="K63" s="150"/>
      <c r="L63" s="150"/>
      <c r="M63" s="93" t="str">
        <f t="shared" si="7"/>
        <v>TBC</v>
      </c>
      <c r="N63" s="8"/>
    </row>
    <row r="64" spans="1:21" s="17" customFormat="1" x14ac:dyDescent="0.25">
      <c r="A64" s="32" t="b">
        <f t="shared" si="9"/>
        <v>0</v>
      </c>
      <c r="B64" s="32" t="str">
        <f>CONCATENATE("H",(COUNTIF($M$8:M64,"H")))</f>
        <v>H0</v>
      </c>
      <c r="C64" s="32" t="str">
        <f>CONCATENATE("VH",(COUNTIF($M$8:M64,"VH")))</f>
        <v>VH0</v>
      </c>
      <c r="D64" s="32" t="str">
        <f>CONCATENATE("M",(COUNTIF($M$8:N64,"M")))</f>
        <v>M0</v>
      </c>
      <c r="E64" s="32" t="str">
        <f>CONCATENATE("L",(COUNTIF($M$8:N64,"L")))</f>
        <v>L0</v>
      </c>
      <c r="F64" s="32" t="str">
        <f>CONCATENATE("TBC",(COUNTIF($M$8:N64,"TBC")))</f>
        <v>TBC50</v>
      </c>
      <c r="G64" s="95"/>
      <c r="H64" s="100"/>
      <c r="I64" s="94"/>
      <c r="J64" s="14" t="e">
        <f>IF(I64="N/A","N/A",IF(I64=VLOOKUP(G64,Lookup_Admin!A:C,3,FALSE),"H",""))</f>
        <v>#N/A</v>
      </c>
      <c r="K64" s="95"/>
      <c r="L64" s="95"/>
      <c r="M64" s="93"/>
      <c r="N64" s="100"/>
      <c r="P64" s="60"/>
      <c r="Q64" s="60"/>
      <c r="R64" s="60"/>
      <c r="S64" s="60"/>
      <c r="T64" s="60"/>
      <c r="U64" s="60"/>
    </row>
    <row r="65" spans="1:21" s="17" customFormat="1" ht="33.75" customHeight="1" x14ac:dyDescent="0.25">
      <c r="A65" s="32" t="b">
        <f t="shared" si="9"/>
        <v>0</v>
      </c>
      <c r="B65" s="32" t="str">
        <f>CONCATENATE("H",(COUNTIF($M$8:M65,"H")))</f>
        <v>H0</v>
      </c>
      <c r="C65" s="32" t="str">
        <f>CONCATENATE("VH",(COUNTIF($M$8:M65,"VH")))</f>
        <v>VH0</v>
      </c>
      <c r="D65" s="32" t="str">
        <f>CONCATENATE("M",(COUNTIF($M$8:N65,"M")))</f>
        <v>M0</v>
      </c>
      <c r="E65" s="32" t="str">
        <f>CONCATENATE("L",(COUNTIF($M$8:N65,"L")))</f>
        <v>L0</v>
      </c>
      <c r="F65" s="32" t="str">
        <f>CONCATENATE("TBC",(COUNTIF($M$8:N65,"TBC")))</f>
        <v>TBC50</v>
      </c>
      <c r="G65" s="220" t="str">
        <f>Lookup_Admin!A55</f>
        <v>Section X - Premises supplied (applicable to domestic dwelling or commercial premises)</v>
      </c>
      <c r="H65" s="221"/>
      <c r="I65" s="71"/>
      <c r="J65" s="14" t="str">
        <f>IF(I65="N/A","N/A",IF(I65=VLOOKUP(G65,Lookup_Admin!A:C,3,FALSE),"H",""))</f>
        <v>H</v>
      </c>
      <c r="K65" s="95"/>
      <c r="L65" s="95"/>
      <c r="M65" s="93"/>
      <c r="N65" s="100"/>
      <c r="P65" s="60"/>
      <c r="Q65" s="60"/>
      <c r="R65" s="60"/>
      <c r="S65" s="60"/>
      <c r="T65" s="60"/>
      <c r="U65" s="60"/>
    </row>
    <row r="66" spans="1:21" ht="60" x14ac:dyDescent="0.25">
      <c r="A66" s="32" t="str">
        <f t="shared" si="9"/>
        <v>TBC51</v>
      </c>
      <c r="B66" s="32" t="str">
        <f>CONCATENATE("H",(COUNTIF($M$8:M66,"H")))</f>
        <v>H0</v>
      </c>
      <c r="C66" s="32" t="str">
        <f>CONCATENATE("VH",(COUNTIF($M$8:M66,"VH")))</f>
        <v>VH0</v>
      </c>
      <c r="D66" s="32" t="str">
        <f>CONCATENATE("M",(COUNTIF($M$8:N66,"M")))</f>
        <v>M0</v>
      </c>
      <c r="E66" s="32" t="str">
        <f>CONCATENATE("L",(COUNTIF($M$8:N66,"L")))</f>
        <v>L0</v>
      </c>
      <c r="F66" s="32" t="str">
        <f>CONCATENATE("TBC",(COUNTIF($M$8:N66,"TBC")))</f>
        <v>TBC51</v>
      </c>
      <c r="G66" s="13" t="str">
        <f>Lookup_Admin!A56</f>
        <v>X1</v>
      </c>
      <c r="H66" s="12" t="str">
        <f>Lookup_Admin!F56</f>
        <v>Is the drinking water supply to any customer premises (kitchen tap) supplied via a loft tank? Note; there is no need to inspect loft tanks, just ask for evidence. If no, move on to question X4.</v>
      </c>
      <c r="I66" s="150" t="str">
        <f t="shared" ref="I66:I68" si="11">IF($I$65="N/A","N/A","TBC")</f>
        <v>TBC</v>
      </c>
      <c r="J66" s="14" t="str">
        <f>IF(I66="N/A","N/A",IF(I66=VLOOKUP(G66,Lookup_Admin!A:C,3,FALSE),"H",""))</f>
        <v/>
      </c>
      <c r="K66" s="150"/>
      <c r="L66" s="96">
        <f>VLOOKUP(G66,Lookup_Admin!A:D,4,FALSE)</f>
        <v>5</v>
      </c>
      <c r="M66" s="93" t="str">
        <f t="shared" si="7"/>
        <v>TBC</v>
      </c>
      <c r="N66" s="8"/>
    </row>
    <row r="67" spans="1:21" ht="30" x14ac:dyDescent="0.25">
      <c r="A67" s="32" t="str">
        <f t="shared" si="9"/>
        <v>TBC52</v>
      </c>
      <c r="B67" s="32" t="str">
        <f>CONCATENATE("H",(COUNTIF($M$8:M67,"H")))</f>
        <v>H0</v>
      </c>
      <c r="C67" s="32" t="str">
        <f>CONCATENATE("VH",(COUNTIF($M$8:M67,"VH")))</f>
        <v>VH0</v>
      </c>
      <c r="D67" s="32" t="str">
        <f>CONCATENATE("M",(COUNTIF($M$8:N67,"M")))</f>
        <v>M0</v>
      </c>
      <c r="E67" s="32" t="str">
        <f>CONCATENATE("L",(COUNTIF($M$8:N67,"L")))</f>
        <v>L0</v>
      </c>
      <c r="F67" s="32" t="str">
        <f>CONCATENATE("TBC",(COUNTIF($M$8:N67,"TBC")))</f>
        <v>TBC52</v>
      </c>
      <c r="G67" s="13" t="str">
        <f>Lookup_Admin!A57</f>
        <v>X2</v>
      </c>
      <c r="H67" s="12" t="str">
        <f>Lookup_Admin!F57</f>
        <v>If yes, do all loft tanks have a robust vermin proof cover?</v>
      </c>
      <c r="I67" s="150" t="str">
        <f t="shared" si="11"/>
        <v>TBC</v>
      </c>
      <c r="J67" s="14" t="str">
        <f>IF(I67="N/A","N/A",IF(I67=VLOOKUP(G67,Lookup_Admin!A:C,3,FALSE),"H",""))</f>
        <v/>
      </c>
      <c r="K67" s="150"/>
      <c r="L67" s="96">
        <f>VLOOKUP(G67,Lookup_Admin!A:D,4,FALSE)</f>
        <v>4</v>
      </c>
      <c r="M67" s="93" t="str">
        <f t="shared" si="7"/>
        <v>TBC</v>
      </c>
      <c r="N67" s="8"/>
    </row>
    <row r="68" spans="1:21" ht="30" x14ac:dyDescent="0.25">
      <c r="A68" s="32" t="str">
        <f t="shared" si="9"/>
        <v>TBC53</v>
      </c>
      <c r="B68" s="32" t="str">
        <f>CONCATENATE("H",(COUNTIF($M$8:M68,"H")))</f>
        <v>H0</v>
      </c>
      <c r="C68" s="32" t="str">
        <f>CONCATENATE("VH",(COUNTIF($M$8:M68,"VH")))</f>
        <v>VH0</v>
      </c>
      <c r="D68" s="32" t="str">
        <f>CONCATENATE("M",(COUNTIF($M$8:N68,"M")))</f>
        <v>M0</v>
      </c>
      <c r="E68" s="32" t="str">
        <f>CONCATENATE("L",(COUNTIF($M$8:N68,"L")))</f>
        <v>L0</v>
      </c>
      <c r="F68" s="32" t="str">
        <f>CONCATENATE("TBC",(COUNTIF($M$8:N68,"TBC")))</f>
        <v>TBC53</v>
      </c>
      <c r="G68" s="13" t="str">
        <f>Lookup_Admin!A58</f>
        <v>X3</v>
      </c>
      <c r="H68" s="12" t="str">
        <f>Lookup_Admin!F58</f>
        <v>If yes, is there evidence the loft tanks are cleaned at least once per year?</v>
      </c>
      <c r="I68" s="150" t="str">
        <f t="shared" si="11"/>
        <v>TBC</v>
      </c>
      <c r="J68" s="14" t="str">
        <f>IF(I68="N/A","N/A",IF(I68=VLOOKUP(G68,Lookup_Admin!A:C,3,FALSE),"H",""))</f>
        <v/>
      </c>
      <c r="K68" s="150"/>
      <c r="L68" s="96">
        <f>VLOOKUP(G68,Lookup_Admin!A:D,4,FALSE)</f>
        <v>3</v>
      </c>
      <c r="M68" s="93" t="str">
        <f t="shared" si="7"/>
        <v>TBC</v>
      </c>
      <c r="N68" s="8"/>
    </row>
    <row r="69" spans="1:21" x14ac:dyDescent="0.25">
      <c r="A69" s="32" t="str">
        <f t="shared" si="9"/>
        <v>TBC54</v>
      </c>
      <c r="B69" s="32" t="str">
        <f>CONCATENATE("H",(COUNTIF($M$8:M69,"H")))</f>
        <v>H0</v>
      </c>
      <c r="C69" s="32" t="str">
        <f>CONCATENATE("VH",(COUNTIF($M$8:M69,"VH")))</f>
        <v>VH0</v>
      </c>
      <c r="D69" s="32" t="str">
        <f>CONCATENATE("M",(COUNTIF($M$8:N69,"M")))</f>
        <v>M0</v>
      </c>
      <c r="E69" s="32" t="str">
        <f>CONCATENATE("L",(COUNTIF($M$8:N69,"L")))</f>
        <v>L0</v>
      </c>
      <c r="F69" s="32" t="str">
        <f>CONCATENATE("TBC",(COUNTIF($M$8:N69,"TBC")))</f>
        <v>TBC54</v>
      </c>
      <c r="G69" s="13" t="str">
        <f>Lookup_Admin!A59</f>
        <v>X4</v>
      </c>
      <c r="H69" s="12" t="str">
        <f>Lookup_Admin!F59</f>
        <v>Is there any lead pipe work within the properties?</v>
      </c>
      <c r="I69" s="150" t="str">
        <f t="shared" ref="I69:I71" si="12">IF($I$65="N/A","N/A","TBC")</f>
        <v>TBC</v>
      </c>
      <c r="J69" s="14" t="str">
        <f>IF(I69="N/A","N/A",IF(I69=VLOOKUP(G69,Lookup_Admin!A:C,3,FALSE),"H",""))</f>
        <v/>
      </c>
      <c r="K69" s="150"/>
      <c r="L69" s="96">
        <f>VLOOKUP(G69,Lookup_Admin!A:D,4,FALSE)</f>
        <v>4</v>
      </c>
      <c r="M69" s="93" t="str">
        <f t="shared" si="7"/>
        <v>TBC</v>
      </c>
      <c r="N69" s="8"/>
    </row>
    <row r="70" spans="1:21" ht="30" x14ac:dyDescent="0.25">
      <c r="A70" s="32" t="str">
        <f t="shared" si="9"/>
        <v>TBC55</v>
      </c>
      <c r="B70" s="32" t="str">
        <f>CONCATENATE("H",(COUNTIF($M$8:M70,"H")))</f>
        <v>H0</v>
      </c>
      <c r="C70" s="32" t="str">
        <f>CONCATENATE("VH",(COUNTIF($M$8:M70,"VH")))</f>
        <v>VH0</v>
      </c>
      <c r="D70" s="32" t="str">
        <f>CONCATENATE("M",(COUNTIF($M$8:N70,"M")))</f>
        <v>M0</v>
      </c>
      <c r="E70" s="32" t="str">
        <f>CONCATENATE("L",(COUNTIF($M$8:N70,"L")))</f>
        <v>L0</v>
      </c>
      <c r="F70" s="32" t="str">
        <f>CONCATENATE("TBC",(COUNTIF($M$8:N70,"TBC")))</f>
        <v>TBC55</v>
      </c>
      <c r="G70" s="13" t="str">
        <f>Lookup_Admin!A60</f>
        <v>X5</v>
      </c>
      <c r="H70" s="12" t="str">
        <f>Lookup_Admin!F60</f>
        <v>Is the water at the consumers tap clear, taste and odour-free?</v>
      </c>
      <c r="I70" s="150" t="str">
        <f t="shared" si="12"/>
        <v>TBC</v>
      </c>
      <c r="J70" s="14" t="str">
        <f>IF(I70="N/A","N/A",IF(I70=VLOOKUP(G70,Lookup_Admin!A:C,3,FALSE),"H",""))</f>
        <v/>
      </c>
      <c r="K70" s="150"/>
      <c r="L70" s="96">
        <f>VLOOKUP(G70,Lookup_Admin!A:D,4,FALSE)</f>
        <v>2</v>
      </c>
      <c r="M70" s="93" t="str">
        <f t="shared" si="7"/>
        <v>TBC</v>
      </c>
      <c r="N70" s="8"/>
    </row>
    <row r="71" spans="1:21" ht="45" x14ac:dyDescent="0.25">
      <c r="A71" s="32" t="str">
        <f t="shared" si="9"/>
        <v>TBC56</v>
      </c>
      <c r="B71" s="32" t="str">
        <f>CONCATENATE("H",(COUNTIF($M$8:M71,"H")))</f>
        <v>H0</v>
      </c>
      <c r="C71" s="32" t="str">
        <f>CONCATENATE("VH",(COUNTIF($M$8:M71,"VH")))</f>
        <v>VH0</v>
      </c>
      <c r="D71" s="32" t="str">
        <f>CONCATENATE("M",(COUNTIF($M$8:N71,"M")))</f>
        <v>M0</v>
      </c>
      <c r="E71" s="32" t="str">
        <f>CONCATENATE("L",(COUNTIF($M$8:N71,"L")))</f>
        <v>L0</v>
      </c>
      <c r="F71" s="32" t="str">
        <f>CONCATENATE("TBC",(COUNTIF($M$8:N71,"TBC")))</f>
        <v>TBC56</v>
      </c>
      <c r="G71" s="13" t="str">
        <f>Lookup_Admin!A61</f>
        <v>X6</v>
      </c>
      <c r="H71" s="12" t="str">
        <f>Lookup_Admin!F61</f>
        <v>Is there adequate backflow protection for any rainwater harvesting systems in place at any of the properties?</v>
      </c>
      <c r="I71" s="150" t="str">
        <f t="shared" si="12"/>
        <v>TBC</v>
      </c>
      <c r="J71" s="14" t="str">
        <f>IF(I71="N/A","N/A",IF(I71=VLOOKUP(G71,Lookup_Admin!A:C,3,FALSE),"H",""))</f>
        <v/>
      </c>
      <c r="K71" s="150"/>
      <c r="L71" s="96">
        <f>VLOOKUP(G71,Lookup_Admin!A:D,4,FALSE)</f>
        <v>5</v>
      </c>
      <c r="M71" s="93" t="str">
        <f t="shared" si="7"/>
        <v>TBC</v>
      </c>
      <c r="N71" s="8"/>
    </row>
    <row r="72" spans="1:21" x14ac:dyDescent="0.25">
      <c r="A72" s="32" t="str">
        <f t="shared" si="9"/>
        <v>TBC57</v>
      </c>
      <c r="B72" s="32" t="str">
        <f>CONCATENATE("H",(COUNTIF($M$8:M72,"H")))</f>
        <v>H0</v>
      </c>
      <c r="C72" s="32" t="str">
        <f>CONCATENATE("VH",(COUNTIF($M$8:M72,"VH")))</f>
        <v>VH0</v>
      </c>
      <c r="D72" s="32" t="str">
        <f>CONCATENATE("M",(COUNTIF($M$8:N72,"M")))</f>
        <v>M0</v>
      </c>
      <c r="E72" s="32" t="str">
        <f>CONCATENATE("L",(COUNTIF($M$8:N72,"L")))</f>
        <v>L0</v>
      </c>
      <c r="F72" s="32" t="str">
        <f>CONCATENATE("TBC",(COUNTIF($M$8:N72,"TBC")))</f>
        <v>TBC57</v>
      </c>
      <c r="G72" s="13" t="str">
        <f>Lookup_Admin!A62</f>
        <v>X7</v>
      </c>
      <c r="H72" s="62"/>
      <c r="I72" s="150" t="s">
        <v>158</v>
      </c>
      <c r="J72" s="161" t="str">
        <f>IF(I72="N/A","N/A",IF(I72=VLOOKUP(G72,Lookup_Admin!A:C,3,FALSE),"H",""))</f>
        <v/>
      </c>
      <c r="K72" s="150"/>
      <c r="L72" s="150"/>
      <c r="M72" s="93" t="str">
        <f t="shared" si="7"/>
        <v>TBC</v>
      </c>
      <c r="N72" s="8"/>
    </row>
    <row r="73" spans="1:21" x14ac:dyDescent="0.25">
      <c r="A73" s="32" t="str">
        <f t="shared" si="9"/>
        <v>TBC58</v>
      </c>
      <c r="B73" s="32" t="str">
        <f>CONCATENATE("H",(COUNTIF($M$8:M73,"H")))</f>
        <v>H0</v>
      </c>
      <c r="C73" s="32" t="str">
        <f>CONCATENATE("VH",(COUNTIF($M$8:M73,"VH")))</f>
        <v>VH0</v>
      </c>
      <c r="D73" s="32" t="str">
        <f>CONCATENATE("M",(COUNTIF($M$8:N73,"M")))</f>
        <v>M0</v>
      </c>
      <c r="E73" s="32" t="str">
        <f>CONCATENATE("L",(COUNTIF($M$8:N73,"L")))</f>
        <v>L0</v>
      </c>
      <c r="F73" s="32" t="str">
        <f>CONCATENATE("TBC",(COUNTIF($M$8:N73,"TBC")))</f>
        <v>TBC58</v>
      </c>
      <c r="G73" s="13" t="str">
        <f>Lookup_Admin!A63</f>
        <v>X8</v>
      </c>
      <c r="H73" s="62"/>
      <c r="I73" s="150" t="s">
        <v>158</v>
      </c>
      <c r="J73" s="161" t="str">
        <f>IF(I73="N/A","N/A",IF(I73=VLOOKUP(G73,Lookup_Admin!A:C,3,FALSE),"H",""))</f>
        <v/>
      </c>
      <c r="K73" s="150"/>
      <c r="L73" s="150"/>
      <c r="M73" s="93" t="str">
        <f t="shared" si="7"/>
        <v>TBC</v>
      </c>
      <c r="N73" s="8"/>
    </row>
    <row r="74" spans="1:21" x14ac:dyDescent="0.25">
      <c r="A74" s="32" t="str">
        <f t="shared" si="9"/>
        <v>TBC59</v>
      </c>
      <c r="B74" s="32" t="str">
        <f>CONCATENATE("H",(COUNTIF($M$8:M74,"H")))</f>
        <v>H0</v>
      </c>
      <c r="C74" s="32" t="str">
        <f>CONCATENATE("VH",(COUNTIF($M$8:M74,"VH")))</f>
        <v>VH0</v>
      </c>
      <c r="D74" s="32" t="str">
        <f>CONCATENATE("M",(COUNTIF($M$8:N74,"M")))</f>
        <v>M0</v>
      </c>
      <c r="E74" s="32" t="str">
        <f>CONCATENATE("L",(COUNTIF($M$8:N74,"L")))</f>
        <v>L0</v>
      </c>
      <c r="F74" s="32" t="str">
        <f>CONCATENATE("TBC",(COUNTIF($M$8:N74,"TBC")))</f>
        <v>TBC59</v>
      </c>
      <c r="G74" s="13" t="str">
        <f>Lookup_Admin!A64</f>
        <v>X9</v>
      </c>
      <c r="H74" s="62"/>
      <c r="I74" s="150" t="s">
        <v>158</v>
      </c>
      <c r="J74" s="161" t="str">
        <f>IF(I74="N/A","N/A",IF(I74=VLOOKUP(G74,Lookup_Admin!A:C,3,FALSE),"H",""))</f>
        <v/>
      </c>
      <c r="K74" s="150"/>
      <c r="L74" s="150"/>
      <c r="M74" s="93" t="str">
        <f t="shared" si="7"/>
        <v>TBC</v>
      </c>
      <c r="N74" s="8"/>
    </row>
    <row r="75" spans="1:21" s="17" customFormat="1" x14ac:dyDescent="0.25">
      <c r="A75" s="32" t="b">
        <f t="shared" si="9"/>
        <v>0</v>
      </c>
      <c r="B75" s="32" t="str">
        <f>CONCATENATE("H",(COUNTIF($M$8:M75,"H")))</f>
        <v>H0</v>
      </c>
      <c r="C75" s="32" t="str">
        <f>CONCATENATE("VH",(COUNTIF($M$8:M75,"VH")))</f>
        <v>VH0</v>
      </c>
      <c r="D75" s="32" t="str">
        <f>CONCATENATE("M",(COUNTIF($M$8:N75,"M")))</f>
        <v>M0</v>
      </c>
      <c r="E75" s="32" t="str">
        <f>CONCATENATE("L",(COUNTIF($M$8:N75,"L")))</f>
        <v>L0</v>
      </c>
      <c r="F75" s="32" t="str">
        <f>CONCATENATE("TBC",(COUNTIF($M$8:N75,"TBC")))</f>
        <v>TBC59</v>
      </c>
      <c r="G75" s="95"/>
      <c r="H75" s="100"/>
      <c r="I75" s="94"/>
      <c r="J75" s="14" t="e">
        <f>IF(I75="N/A","N/A",IF(I75=VLOOKUP(G75,Lookup_Admin!A:C,3,FALSE),"H",""))</f>
        <v>#N/A</v>
      </c>
      <c r="K75" s="95"/>
      <c r="L75" s="95"/>
      <c r="M75" s="93"/>
      <c r="N75" s="100"/>
      <c r="P75" s="60"/>
      <c r="Q75" s="60"/>
      <c r="R75" s="60"/>
      <c r="S75" s="60"/>
      <c r="T75" s="60"/>
      <c r="U75" s="60"/>
    </row>
    <row r="76" spans="1:21" s="17" customFormat="1" ht="48.75" customHeight="1" x14ac:dyDescent="0.25">
      <c r="A76" s="32" t="b">
        <f t="shared" si="9"/>
        <v>0</v>
      </c>
      <c r="B76" s="32" t="str">
        <f>CONCATENATE("H",(COUNTIF($M$8:M76,"H")))</f>
        <v>H0</v>
      </c>
      <c r="C76" s="32" t="str">
        <f>CONCATENATE("VH",(COUNTIF($M$8:M76,"VH")))</f>
        <v>VH0</v>
      </c>
      <c r="D76" s="32" t="str">
        <f>CONCATENATE("M",(COUNTIF($M$8:N76,"M")))</f>
        <v>M0</v>
      </c>
      <c r="E76" s="32" t="str">
        <f>CONCATENATE("L",(COUNTIF($M$8:N76,"L")))</f>
        <v>L0</v>
      </c>
      <c r="F76" s="32" t="str">
        <f>CONCATENATE("TBC",(COUNTIF($M$8:N76,"TBC")))</f>
        <v>TBC59</v>
      </c>
      <c r="G76" s="220" t="str">
        <f>Lookup_Admin!A65</f>
        <v>Section Y - Point of use devices ( i.e individual property treatment systems such as UV systems, filter, membrane, Reverse osmosis (RO) under the sink)</v>
      </c>
      <c r="H76" s="221"/>
      <c r="I76" s="71"/>
      <c r="J76" s="14" t="str">
        <f>IF(I76="N/A","N/A",IF(I76=VLOOKUP(G76,Lookup_Admin!A:C,3,FALSE),"H",""))</f>
        <v>H</v>
      </c>
      <c r="K76" s="95"/>
      <c r="L76" s="95"/>
      <c r="M76" s="93"/>
      <c r="N76" s="100"/>
      <c r="P76" s="60"/>
      <c r="Q76" s="60"/>
      <c r="R76" s="60"/>
      <c r="S76" s="60"/>
      <c r="T76" s="60"/>
      <c r="U76" s="60"/>
    </row>
    <row r="77" spans="1:21" ht="45" x14ac:dyDescent="0.25">
      <c r="A77" s="32" t="str">
        <f t="shared" si="9"/>
        <v>TBC60</v>
      </c>
      <c r="B77" s="32" t="str">
        <f>CONCATENATE("H",(COUNTIF($M$8:M77,"H")))</f>
        <v>H0</v>
      </c>
      <c r="C77" s="32" t="str">
        <f>CONCATENATE("VH",(COUNTIF($M$8:M77,"VH")))</f>
        <v>VH0</v>
      </c>
      <c r="D77" s="32" t="str">
        <f>CONCATENATE("M",(COUNTIF($M$8:N77,"M")))</f>
        <v>M0</v>
      </c>
      <c r="E77" s="32" t="str">
        <f>CONCATENATE("L",(COUNTIF($M$8:N77,"L")))</f>
        <v>L0</v>
      </c>
      <c r="F77" s="32" t="str">
        <f>CONCATENATE("TBC",(COUNTIF($M$8:N77,"TBC")))</f>
        <v>TBC60</v>
      </c>
      <c r="G77" s="13" t="str">
        <f>Lookup_Admin!A66</f>
        <v>Y1</v>
      </c>
      <c r="H77" s="12" t="str">
        <f>Lookup_Admin!F66</f>
        <v>Is the treatment system maintained to the manufacturer's instructions (filter changeover, cleaning)?</v>
      </c>
      <c r="I77" s="150" t="str">
        <f>IF($I$76="N/A","N/A","TBC")</f>
        <v>TBC</v>
      </c>
      <c r="J77" s="14" t="str">
        <f>IF(I77="N/A","N/A",IF(I77=VLOOKUP(G77,Lookup_Admin!A:C,3,FALSE),"H",""))</f>
        <v/>
      </c>
      <c r="K77" s="150"/>
      <c r="L77" s="96">
        <f>VLOOKUP(G77,Lookup_Admin!A:D,4,FALSE)</f>
        <v>5</v>
      </c>
      <c r="M77" s="93" t="str">
        <f t="shared" si="7"/>
        <v>TBC</v>
      </c>
      <c r="N77" s="8"/>
    </row>
    <row r="78" spans="1:21" ht="30" x14ac:dyDescent="0.25">
      <c r="A78" s="32" t="str">
        <f t="shared" si="9"/>
        <v>TBC61</v>
      </c>
      <c r="B78" s="32" t="str">
        <f>CONCATENATE("H",(COUNTIF($M$8:M78,"H")))</f>
        <v>H0</v>
      </c>
      <c r="C78" s="32" t="str">
        <f>CONCATENATE("VH",(COUNTIF($M$8:M78,"VH")))</f>
        <v>VH0</v>
      </c>
      <c r="D78" s="32" t="str">
        <f>CONCATENATE("M",(COUNTIF($M$8:N78,"M")))</f>
        <v>M0</v>
      </c>
      <c r="E78" s="32" t="str">
        <f>CONCATENATE("L",(COUNTIF($M$8:N78,"L")))</f>
        <v>L0</v>
      </c>
      <c r="F78" s="32" t="str">
        <f>CONCATENATE("TBC",(COUNTIF($M$8:N78,"TBC")))</f>
        <v>TBC61</v>
      </c>
      <c r="G78" s="13" t="str">
        <f>Lookup_Admin!A67</f>
        <v>Y2</v>
      </c>
      <c r="H78" s="12" t="str">
        <f>Lookup_Admin!F67</f>
        <v>Is the design of the individual treatment system appropriate for the nature of  the raw water quality?</v>
      </c>
      <c r="I78" s="150" t="str">
        <f>IF($I$76="N/A","N/A","TBC")</f>
        <v>TBC</v>
      </c>
      <c r="J78" s="14" t="str">
        <f>IF(I78="N/A","N/A",IF(I78=VLOOKUP(G78,Lookup_Admin!A:C,3,FALSE),"H",""))</f>
        <v/>
      </c>
      <c r="K78" s="150"/>
      <c r="L78" s="96">
        <f>VLOOKUP(G78,Lookup_Admin!A:D,4,FALSE)</f>
        <v>5</v>
      </c>
      <c r="M78" s="93" t="str">
        <f t="shared" si="7"/>
        <v>TBC</v>
      </c>
      <c r="N78" s="8"/>
    </row>
    <row r="79" spans="1:21" x14ac:dyDescent="0.25">
      <c r="A79" s="32" t="str">
        <f t="shared" si="9"/>
        <v>TBC62</v>
      </c>
      <c r="B79" s="32" t="str">
        <f>CONCATENATE("H",(COUNTIF($M$8:M79,"H")))</f>
        <v>H0</v>
      </c>
      <c r="C79" s="32" t="str">
        <f>CONCATENATE("VH",(COUNTIF($M$8:M79,"VH")))</f>
        <v>VH0</v>
      </c>
      <c r="D79" s="32" t="str">
        <f>CONCATENATE("M",(COUNTIF($M$8:N79,"M")))</f>
        <v>M0</v>
      </c>
      <c r="E79" s="32" t="str">
        <f>CONCATENATE("L",(COUNTIF($M$8:N79,"L")))</f>
        <v>L0</v>
      </c>
      <c r="F79" s="32" t="str">
        <f>CONCATENATE("TBC",(COUNTIF($M$8:N79,"TBC")))</f>
        <v>TBC62</v>
      </c>
      <c r="G79" s="13" t="str">
        <f>Lookup_Admin!A68</f>
        <v>Y3</v>
      </c>
      <c r="H79" s="62"/>
      <c r="I79" s="150" t="s">
        <v>158</v>
      </c>
      <c r="J79" s="161" t="str">
        <f>IF(I79="N/A","N/A",IF(I79=VLOOKUP(G79,Lookup_Admin!A:C,3,FALSE),"H",""))</f>
        <v/>
      </c>
      <c r="K79" s="150"/>
      <c r="L79" s="150"/>
      <c r="M79" s="93" t="str">
        <f t="shared" si="7"/>
        <v>TBC</v>
      </c>
      <c r="N79" s="8"/>
    </row>
    <row r="80" spans="1:21" x14ac:dyDescent="0.25">
      <c r="A80" s="32" t="str">
        <f t="shared" si="9"/>
        <v>TBC63</v>
      </c>
      <c r="B80" s="32" t="str">
        <f>CONCATENATE("H",(COUNTIF($M$8:M80,"H")))</f>
        <v>H0</v>
      </c>
      <c r="C80" s="32" t="str">
        <f>CONCATENATE("VH",(COUNTIF($M$8:M80,"VH")))</f>
        <v>VH0</v>
      </c>
      <c r="D80" s="32" t="str">
        <f>CONCATENATE("M",(COUNTIF($M$8:N80,"M")))</f>
        <v>M0</v>
      </c>
      <c r="E80" s="32" t="str">
        <f>CONCATENATE("L",(COUNTIF($M$8:N80,"L")))</f>
        <v>L0</v>
      </c>
      <c r="F80" s="32" t="str">
        <f>CONCATENATE("TBC",(COUNTIF($M$8:N80,"TBC")))</f>
        <v>TBC63</v>
      </c>
      <c r="G80" s="13" t="str">
        <f>Lookup_Admin!A69</f>
        <v>Y4</v>
      </c>
      <c r="H80" s="62"/>
      <c r="I80" s="150" t="s">
        <v>158</v>
      </c>
      <c r="J80" s="161" t="str">
        <f>IF(I80="N/A","N/A",IF(I80=VLOOKUP(G80,Lookup_Admin!A:C,3,FALSE),"H",""))</f>
        <v/>
      </c>
      <c r="K80" s="150"/>
      <c r="L80" s="150"/>
      <c r="M80" s="93" t="str">
        <f t="shared" si="7"/>
        <v>TBC</v>
      </c>
      <c r="N80" s="8"/>
    </row>
    <row r="81" spans="1:21" x14ac:dyDescent="0.25">
      <c r="A81" s="32" t="str">
        <f t="shared" si="9"/>
        <v>TBC64</v>
      </c>
      <c r="B81" s="32" t="str">
        <f>CONCATENATE("H",(COUNTIF($M$8:M81,"H")))</f>
        <v>H0</v>
      </c>
      <c r="C81" s="32" t="str">
        <f>CONCATENATE("VH",(COUNTIF($M$8:M81,"VH")))</f>
        <v>VH0</v>
      </c>
      <c r="D81" s="32" t="str">
        <f>CONCATENATE("M",(COUNTIF($M$8:N81,"M")))</f>
        <v>M0</v>
      </c>
      <c r="E81" s="32" t="str">
        <f>CONCATENATE("L",(COUNTIF($M$8:N81,"L")))</f>
        <v>L0</v>
      </c>
      <c r="F81" s="32" t="str">
        <f>CONCATENATE("TBC",(COUNTIF($M$8:N81,"TBC")))</f>
        <v>TBC64</v>
      </c>
      <c r="G81" s="13" t="str">
        <f>Lookup_Admin!A70</f>
        <v>Y5</v>
      </c>
      <c r="H81" s="62"/>
      <c r="I81" s="150" t="s">
        <v>158</v>
      </c>
      <c r="J81" s="161" t="str">
        <f>IF(I81="N/A","N/A",IF(I81=VLOOKUP(G81,Lookup_Admin!A:C,3,FALSE),"H",""))</f>
        <v/>
      </c>
      <c r="K81" s="150"/>
      <c r="L81" s="150"/>
      <c r="M81" s="93" t="str">
        <f t="shared" si="7"/>
        <v>TBC</v>
      </c>
      <c r="N81" s="8"/>
    </row>
    <row r="82" spans="1:21" s="17" customFormat="1" x14ac:dyDescent="0.25">
      <c r="A82" s="100" t="b">
        <f t="shared" si="9"/>
        <v>0</v>
      </c>
      <c r="B82" s="100" t="str">
        <f>CONCATENATE("H",(COUNTIF($M$8:M82,"H")))</f>
        <v>H0</v>
      </c>
      <c r="C82" s="100" t="str">
        <f>CONCATENATE("VH",(COUNTIF($M$8:M82,"VH")))</f>
        <v>VH0</v>
      </c>
      <c r="D82" s="100" t="str">
        <f>CONCATENATE("M",(COUNTIF($M$8:N82,"M")))</f>
        <v>M0</v>
      </c>
      <c r="E82" s="100" t="str">
        <f>CONCATENATE("L",(COUNTIF($M$8:N82,"L")))</f>
        <v>L0</v>
      </c>
      <c r="F82" s="100" t="str">
        <f>CONCATENATE("TBC",(COUNTIF($M$8:N82,"TBC")))</f>
        <v>TBC64</v>
      </c>
      <c r="G82" s="95"/>
      <c r="H82" s="100"/>
      <c r="I82" s="94"/>
      <c r="J82" s="95" t="e">
        <f>IF(I82="N/A","N/A",IF(I82=VLOOKUP(G82,Lookup_Admin!A:C,3,FALSE),"H",""))</f>
        <v>#N/A</v>
      </c>
      <c r="K82" s="95"/>
      <c r="L82" s="95"/>
      <c r="M82" s="93"/>
      <c r="N82" s="100"/>
      <c r="P82" s="60"/>
      <c r="Q82" s="60"/>
      <c r="R82" s="60"/>
      <c r="S82" s="60"/>
      <c r="T82" s="60"/>
      <c r="U82" s="60"/>
    </row>
    <row r="83" spans="1:21" s="17" customFormat="1" ht="65.25" customHeight="1" x14ac:dyDescent="0.25">
      <c r="A83" s="100" t="b">
        <f t="shared" si="9"/>
        <v>0</v>
      </c>
      <c r="B83" s="100" t="str">
        <f>CONCATENATE("H",(COUNTIF($M$8:M83,"H")))</f>
        <v>H0</v>
      </c>
      <c r="C83" s="100" t="str">
        <f>CONCATENATE("VH",(COUNTIF($M$8:M83,"VH")))</f>
        <v>VH0</v>
      </c>
      <c r="D83" s="100" t="str">
        <f>CONCATENATE("M",(COUNTIF($M$8:N83,"M")))</f>
        <v>M0</v>
      </c>
      <c r="E83" s="100" t="str">
        <f>CONCATENATE("L",(COUNTIF($M$8:N83,"L")))</f>
        <v>L0</v>
      </c>
      <c r="F83" s="100" t="str">
        <f>CONCATENATE("TBC",(COUNTIF($M$8:N83,"TBC")))</f>
        <v>TBC64</v>
      </c>
      <c r="G83" s="220" t="str">
        <f>Lookup_Admin!A71</f>
        <v>Section Z - MANAGEMENT &amp; CONTROL:   To determine the risk rating for this section, answer questions Z2 to Z27 to inform the answer to Z1.There should only one risk rating for this section in Z1.</v>
      </c>
      <c r="H83" s="221"/>
      <c r="I83" s="94"/>
      <c r="J83" s="95" t="str">
        <f>IF(I83="N/A","N/A",IF(I83=VLOOKUP(G83,Lookup_Admin!A:C,3,FALSE),"H",""))</f>
        <v>H</v>
      </c>
      <c r="K83" s="95"/>
      <c r="L83" s="95"/>
      <c r="M83" s="93"/>
      <c r="N83" s="100"/>
      <c r="P83" s="60"/>
      <c r="Q83" s="60"/>
      <c r="R83" s="60"/>
      <c r="S83" s="60"/>
      <c r="T83" s="60"/>
      <c r="U83" s="60"/>
    </row>
    <row r="84" spans="1:21" ht="60" x14ac:dyDescent="0.25">
      <c r="A84" s="32" t="str">
        <f t="shared" si="9"/>
        <v>TBC65</v>
      </c>
      <c r="B84" s="32" t="str">
        <f>CONCATENATE("H",(COUNTIF($M$8:M84,"H")))</f>
        <v>H0</v>
      </c>
      <c r="C84" s="32" t="str">
        <f>CONCATENATE("VH",(COUNTIF($M$8:M84,"VH")))</f>
        <v>VH0</v>
      </c>
      <c r="D84" s="32" t="str">
        <f>CONCATENATE("M",(COUNTIF($M$8:N84,"M")))</f>
        <v>M0</v>
      </c>
      <c r="E84" s="32" t="str">
        <f>CONCATENATE("L",(COUNTIF($M$8:N84,"L")))</f>
        <v>L0</v>
      </c>
      <c r="F84" s="32" t="str">
        <f>CONCATENATE("TBC",(COUNTIF($M$8:N84,"TBC")))</f>
        <v>TBC65</v>
      </c>
      <c r="G84" s="13" t="str">
        <f>Lookup_Admin!A72</f>
        <v>Z1</v>
      </c>
      <c r="H84" s="12" t="str">
        <f>Lookup_Admin!F72</f>
        <v>CONFIDENCE IN MANAGEMENT?    To determine the risk rating for this section, answer questions Z2 to Z27 to inform the answer to Z1.There should only one risk rating for this section in Z1.</v>
      </c>
      <c r="I84" s="150" t="s">
        <v>158</v>
      </c>
      <c r="J84" s="161" t="str">
        <f>IF(I84="N/A","N/A",IF(I84=VLOOKUP(G84,Lookup_Admin!A:C,3,FALSE),"H",""))</f>
        <v/>
      </c>
      <c r="K84" s="150"/>
      <c r="L84" s="96">
        <f>VLOOKUP(G84,Lookup_Admin!A:D,4,FALSE)</f>
        <v>5</v>
      </c>
      <c r="M84" s="93" t="str">
        <f t="shared" si="7"/>
        <v>TBC</v>
      </c>
      <c r="N84" s="8"/>
    </row>
    <row r="85" spans="1:21" ht="30" x14ac:dyDescent="0.25">
      <c r="A85" s="32" t="str">
        <f t="shared" si="9"/>
        <v>TBC66</v>
      </c>
      <c r="B85" s="32" t="str">
        <f>CONCATENATE("H",(COUNTIF($M$8:M85,"H")))</f>
        <v>H0</v>
      </c>
      <c r="C85" s="32" t="str">
        <f>CONCATENATE("VH",(COUNTIF($M$8:M85,"VH")))</f>
        <v>VH0</v>
      </c>
      <c r="D85" s="32" t="str">
        <f>CONCATENATE("M",(COUNTIF($M$8:N85,"M")))</f>
        <v>M0</v>
      </c>
      <c r="E85" s="32" t="str">
        <f>CONCATENATE("L",(COUNTIF($M$8:N85,"L")))</f>
        <v>L0</v>
      </c>
      <c r="F85" s="32" t="str">
        <f>CONCATENATE("TBC",(COUNTIF($M$8:N85,"TBC")))</f>
        <v>TBC66</v>
      </c>
      <c r="G85" s="13" t="str">
        <f>Lookup_Admin!A73</f>
        <v>Z2</v>
      </c>
      <c r="H85" s="12" t="str">
        <f>Lookup_Admin!F73</f>
        <v>Are records kept of key checks e.g. Equipment maintenance, site inspections, on-site tests, etc</v>
      </c>
      <c r="I85" s="150" t="s">
        <v>158</v>
      </c>
      <c r="J85" s="14" t="str">
        <f>IF(I85="N/A","N/A",IF(I85=VLOOKUP(G85,Lookup_Admin!A:C,3,FALSE),"H",""))</f>
        <v/>
      </c>
      <c r="K85" s="94"/>
      <c r="L85" s="95"/>
      <c r="M85" s="93" t="str">
        <f t="shared" si="7"/>
        <v>TBC</v>
      </c>
      <c r="N85" s="8"/>
    </row>
    <row r="86" spans="1:21" ht="30" x14ac:dyDescent="0.25">
      <c r="A86" s="32" t="str">
        <f t="shared" si="9"/>
        <v>TBC67</v>
      </c>
      <c r="B86" s="32" t="str">
        <f>CONCATENATE("H",(COUNTIF($M$8:M86,"H")))</f>
        <v>H0</v>
      </c>
      <c r="C86" s="32" t="str">
        <f>CONCATENATE("VH",(COUNTIF($M$8:M86,"VH")))</f>
        <v>VH0</v>
      </c>
      <c r="D86" s="32" t="str">
        <f>CONCATENATE("M",(COUNTIF($M$8:N86,"M")))</f>
        <v>M0</v>
      </c>
      <c r="E86" s="32" t="str">
        <f>CONCATENATE("L",(COUNTIF($M$8:N86,"L")))</f>
        <v>L0</v>
      </c>
      <c r="F86" s="32" t="str">
        <f>CONCATENATE("TBC",(COUNTIF($M$8:N86,"TBC")))</f>
        <v>TBC67</v>
      </c>
      <c r="G86" s="13" t="str">
        <f>Lookup_Admin!A74</f>
        <v>Z3</v>
      </c>
      <c r="H86" s="12" t="str">
        <f>Lookup_Admin!F74</f>
        <v>Are there written procedures for the operation and maintenance of equipment?</v>
      </c>
      <c r="I86" s="150" t="s">
        <v>158</v>
      </c>
      <c r="J86" s="14" t="str">
        <f>IF(I86="N/A","N/A",IF(I86=VLOOKUP(G86,Lookup_Admin!A:C,3,FALSE),"H",""))</f>
        <v/>
      </c>
      <c r="K86" s="94"/>
      <c r="L86" s="95"/>
      <c r="M86" s="93" t="str">
        <f t="shared" si="7"/>
        <v>TBC</v>
      </c>
      <c r="N86" s="8"/>
    </row>
    <row r="87" spans="1:21" ht="30" x14ac:dyDescent="0.25">
      <c r="A87" s="32" t="str">
        <f t="shared" si="9"/>
        <v>TBC68</v>
      </c>
      <c r="B87" s="32" t="str">
        <f>CONCATENATE("H",(COUNTIF($M$8:M87,"H")))</f>
        <v>H0</v>
      </c>
      <c r="C87" s="32" t="str">
        <f>CONCATENATE("VH",(COUNTIF($M$8:M87,"VH")))</f>
        <v>VH0</v>
      </c>
      <c r="D87" s="32" t="str">
        <f>CONCATENATE("M",(COUNTIF($M$8:N87,"M")))</f>
        <v>M0</v>
      </c>
      <c r="E87" s="32" t="str">
        <f>CONCATENATE("L",(COUNTIF($M$8:N87,"L")))</f>
        <v>L0</v>
      </c>
      <c r="F87" s="32" t="str">
        <f>CONCATENATE("TBC",(COUNTIF($M$8:N87,"TBC")))</f>
        <v>TBC68</v>
      </c>
      <c r="G87" s="13" t="str">
        <f>Lookup_Admin!A75</f>
        <v>Z4</v>
      </c>
      <c r="H87" s="12" t="str">
        <f>Lookup_Admin!F75</f>
        <v>Are there procedures for responding to alarms, monitors, on-site tests?</v>
      </c>
      <c r="I87" s="150" t="s">
        <v>158</v>
      </c>
      <c r="J87" s="14" t="str">
        <f>IF(I87="N/A","N/A",IF(I87=VLOOKUP(G87,Lookup_Admin!A:C,3,FALSE),"H",""))</f>
        <v/>
      </c>
      <c r="K87" s="95"/>
      <c r="L87" s="95"/>
      <c r="M87" s="93" t="str">
        <f t="shared" si="7"/>
        <v>TBC</v>
      </c>
      <c r="N87" s="8"/>
    </row>
    <row r="88" spans="1:21" ht="45" x14ac:dyDescent="0.25">
      <c r="A88" s="32" t="str">
        <f t="shared" si="9"/>
        <v>TBC69</v>
      </c>
      <c r="B88" s="32" t="str">
        <f>CONCATENATE("H",(COUNTIF($M$8:M88,"H")))</f>
        <v>H0</v>
      </c>
      <c r="C88" s="32" t="str">
        <f>CONCATENATE("VH",(COUNTIF($M$8:M88,"VH")))</f>
        <v>VH0</v>
      </c>
      <c r="D88" s="32" t="str">
        <f>CONCATENATE("M",(COUNTIF($M$8:N88,"M")))</f>
        <v>M0</v>
      </c>
      <c r="E88" s="32" t="str">
        <f>CONCATENATE("L",(COUNTIF($M$8:N88,"L")))</f>
        <v>L0</v>
      </c>
      <c r="F88" s="32" t="str">
        <f>CONCATENATE("TBC",(COUNTIF($M$8:N88,"TBC")))</f>
        <v>TBC69</v>
      </c>
      <c r="G88" s="13" t="str">
        <f>Lookup_Admin!A76</f>
        <v>Z5</v>
      </c>
      <c r="H88" s="12" t="str">
        <f>Lookup_Admin!F76</f>
        <v>Is there a written procedure for installations, pipe repairs and maintenance to protect against microbial contamination?</v>
      </c>
      <c r="I88" s="150" t="s">
        <v>158</v>
      </c>
      <c r="J88" s="14" t="str">
        <f>IF(I88="N/A","N/A",IF(I88=VLOOKUP(G88,Lookup_Admin!A:C,3,FALSE),"H",""))</f>
        <v/>
      </c>
      <c r="K88" s="95"/>
      <c r="L88" s="95"/>
      <c r="M88" s="93" t="str">
        <f t="shared" si="7"/>
        <v>TBC</v>
      </c>
      <c r="N88" s="8"/>
    </row>
    <row r="89" spans="1:21" ht="30" x14ac:dyDescent="0.25">
      <c r="A89" s="32" t="str">
        <f t="shared" si="9"/>
        <v>TBC70</v>
      </c>
      <c r="B89" s="32" t="str">
        <f>CONCATENATE("H",(COUNTIF($M$8:M89,"H")))</f>
        <v>H0</v>
      </c>
      <c r="C89" s="32" t="str">
        <f>CONCATENATE("VH",(COUNTIF($M$8:M89,"VH")))</f>
        <v>VH0</v>
      </c>
      <c r="D89" s="32" t="str">
        <f>CONCATENATE("M",(COUNTIF($M$8:N89,"M")))</f>
        <v>M0</v>
      </c>
      <c r="E89" s="32" t="str">
        <f>CONCATENATE("L",(COUNTIF($M$8:N89,"L")))</f>
        <v>L0</v>
      </c>
      <c r="F89" s="32" t="str">
        <f>CONCATENATE("TBC",(COUNTIF($M$8:N89,"TBC")))</f>
        <v>TBC70</v>
      </c>
      <c r="G89" s="13" t="str">
        <f>Lookup_Admin!A77</f>
        <v>Z6</v>
      </c>
      <c r="H89" s="12" t="str">
        <f>Lookup_Admin!F77</f>
        <v>Do operators have adequate (even if informal) general hygiene awareness?</v>
      </c>
      <c r="I89" s="150" t="s">
        <v>158</v>
      </c>
      <c r="J89" s="14" t="str">
        <f>IF(I89="N/A","N/A",IF(I89=VLOOKUP(G89,Lookup_Admin!A:C,3,FALSE),"H",""))</f>
        <v/>
      </c>
      <c r="K89" s="95"/>
      <c r="L89" s="95"/>
      <c r="M89" s="93" t="str">
        <f t="shared" si="7"/>
        <v>TBC</v>
      </c>
      <c r="N89" s="8"/>
    </row>
    <row r="90" spans="1:21" ht="30" x14ac:dyDescent="0.25">
      <c r="A90" s="32" t="str">
        <f t="shared" si="9"/>
        <v>TBC71</v>
      </c>
      <c r="B90" s="32" t="str">
        <f>CONCATENATE("H",(COUNTIF($M$8:M90,"H")))</f>
        <v>H0</v>
      </c>
      <c r="C90" s="32" t="str">
        <f>CONCATENATE("VH",(COUNTIF($M$8:M90,"VH")))</f>
        <v>VH0</v>
      </c>
      <c r="D90" s="32" t="str">
        <f>CONCATENATE("M",(COUNTIF($M$8:N90,"M")))</f>
        <v>M0</v>
      </c>
      <c r="E90" s="32" t="str">
        <f>CONCATENATE("L",(COUNTIF($M$8:N90,"L")))</f>
        <v>L0</v>
      </c>
      <c r="F90" s="32" t="str">
        <f>CONCATENATE("TBC",(COUNTIF($M$8:N90,"TBC")))</f>
        <v>TBC71</v>
      </c>
      <c r="G90" s="13" t="str">
        <f>Lookup_Admin!A78</f>
        <v>Z7</v>
      </c>
      <c r="H90" s="12" t="str">
        <f>Lookup_Admin!F78</f>
        <v>Is there a documented procedure for operation of valves including authorisation?</v>
      </c>
      <c r="I90" s="150" t="s">
        <v>158</v>
      </c>
      <c r="J90" s="14" t="str">
        <f>IF(I90="N/A","N/A",IF(I90=VLOOKUP(G90,Lookup_Admin!A:C,3,FALSE),"H",""))</f>
        <v/>
      </c>
      <c r="K90" s="95"/>
      <c r="L90" s="95"/>
      <c r="M90" s="93" t="str">
        <f t="shared" si="7"/>
        <v>TBC</v>
      </c>
      <c r="N90" s="8"/>
    </row>
    <row r="91" spans="1:21" ht="30" x14ac:dyDescent="0.25">
      <c r="A91" s="32" t="str">
        <f t="shared" si="9"/>
        <v>TBC72</v>
      </c>
      <c r="B91" s="32" t="str">
        <f>CONCATENATE("H",(COUNTIF($M$8:M91,"H")))</f>
        <v>H0</v>
      </c>
      <c r="C91" s="32" t="str">
        <f>CONCATENATE("VH",(COUNTIF($M$8:M91,"VH")))</f>
        <v>VH0</v>
      </c>
      <c r="D91" s="32" t="str">
        <f>CONCATENATE("M",(COUNTIF($M$8:N91,"M")))</f>
        <v>M0</v>
      </c>
      <c r="E91" s="32" t="str">
        <f>CONCATENATE("L",(COUNTIF($M$8:N91,"L")))</f>
        <v>L0</v>
      </c>
      <c r="F91" s="32" t="str">
        <f>CONCATENATE("TBC",(COUNTIF($M$8:N91,"TBC")))</f>
        <v>TBC72</v>
      </c>
      <c r="G91" s="13" t="str">
        <f>Lookup_Admin!A79</f>
        <v>Z8</v>
      </c>
      <c r="H91" s="12" t="str">
        <f>Lookup_Admin!F79</f>
        <v>Are there any records of reservoir cleaning and maintenance (at least bi-annually) ?</v>
      </c>
      <c r="I91" s="150" t="s">
        <v>158</v>
      </c>
      <c r="J91" s="14" t="str">
        <f>IF(I91="N/A","N/A",IF(I91=VLOOKUP(G91,Lookup_Admin!A:C,3,FALSE),"H",""))</f>
        <v/>
      </c>
      <c r="K91" s="95"/>
      <c r="L91" s="95"/>
      <c r="M91" s="93" t="str">
        <f t="shared" si="7"/>
        <v>TBC</v>
      </c>
      <c r="N91" s="8"/>
    </row>
    <row r="92" spans="1:21" ht="45" x14ac:dyDescent="0.25">
      <c r="A92" s="32" t="str">
        <f t="shared" si="9"/>
        <v>TBC73</v>
      </c>
      <c r="B92" s="32" t="str">
        <f>CONCATENATE("H",(COUNTIF($M$8:M92,"H")))</f>
        <v>H0</v>
      </c>
      <c r="C92" s="32" t="str">
        <f>CONCATENATE("VH",(COUNTIF($M$8:M92,"VH")))</f>
        <v>VH0</v>
      </c>
      <c r="D92" s="32" t="str">
        <f>CONCATENATE("M",(COUNTIF($M$8:N92,"M")))</f>
        <v>M0</v>
      </c>
      <c r="E92" s="32" t="str">
        <f>CONCATENATE("L",(COUNTIF($M$8:N92,"L")))</f>
        <v>L0</v>
      </c>
      <c r="F92" s="32" t="str">
        <f>CONCATENATE("TBC",(COUNTIF($M$8:N92,"TBC")))</f>
        <v>TBC73</v>
      </c>
      <c r="G92" s="13" t="str">
        <f>Lookup_Admin!A80</f>
        <v>Z9</v>
      </c>
      <c r="H92" s="12" t="str">
        <f>Lookup_Admin!F80</f>
        <v>Are the records checked to ensure the required maintenance and checks have been carried out satisfactorily?</v>
      </c>
      <c r="I92" s="150" t="s">
        <v>158</v>
      </c>
      <c r="J92" s="14" t="str">
        <f>IF(I92="N/A","N/A",IF(I92=VLOOKUP(G92,Lookup_Admin!A:C,3,FALSE),"H",""))</f>
        <v/>
      </c>
      <c r="K92" s="95"/>
      <c r="L92" s="95"/>
      <c r="M92" s="93" t="str">
        <f t="shared" ref="M92:M110" si="13">IF(I92="TBC",IF(I92="N/A","","TBC"),IF(J92="H",IF(K92="","Likelihood Required",IF(K92*L92&lt;$U$10,"L", IF(K92*L92&lt;$U$11,"M",IF(K92*L92&lt;=$U$12,"H","VH")))),""))</f>
        <v>TBC</v>
      </c>
      <c r="N92" s="8"/>
    </row>
    <row r="93" spans="1:21" ht="30" x14ac:dyDescent="0.25">
      <c r="A93" s="32" t="str">
        <f t="shared" si="9"/>
        <v>TBC74</v>
      </c>
      <c r="B93" s="32" t="str">
        <f>CONCATENATE("H",(COUNTIF($M$8:M93,"H")))</f>
        <v>H0</v>
      </c>
      <c r="C93" s="32" t="str">
        <f>CONCATENATE("VH",(COUNTIF($M$8:M93,"VH")))</f>
        <v>VH0</v>
      </c>
      <c r="D93" s="32" t="str">
        <f>CONCATENATE("M",(COUNTIF($M$8:N93,"M")))</f>
        <v>M0</v>
      </c>
      <c r="E93" s="32" t="str">
        <f>CONCATENATE("L",(COUNTIF($M$8:N93,"L")))</f>
        <v>L0</v>
      </c>
      <c r="F93" s="32" t="str">
        <f>CONCATENATE("TBC",(COUNTIF($M$8:N93,"TBC")))</f>
        <v>TBC74</v>
      </c>
      <c r="G93" s="13" t="str">
        <f>Lookup_Admin!A81</f>
        <v>Z10</v>
      </c>
      <c r="H93" s="12" t="str">
        <f>Lookup_Admin!F81</f>
        <v>Is there a stock control process for any chemicals used to ensure their continuous availability?</v>
      </c>
      <c r="I93" s="150" t="s">
        <v>158</v>
      </c>
      <c r="J93" s="14" t="str">
        <f>IF(I93="N/A","N/A",IF(I93=VLOOKUP(G93,Lookup_Admin!A:C,3,FALSE),"H",""))</f>
        <v/>
      </c>
      <c r="K93" s="95"/>
      <c r="L93" s="95"/>
      <c r="M93" s="93" t="str">
        <f t="shared" si="13"/>
        <v>TBC</v>
      </c>
      <c r="N93" s="8"/>
    </row>
    <row r="94" spans="1:21" ht="30" x14ac:dyDescent="0.25">
      <c r="A94" s="32" t="str">
        <f t="shared" si="9"/>
        <v>TBC75</v>
      </c>
      <c r="B94" s="32" t="str">
        <f>CONCATENATE("H",(COUNTIF($M$8:M94,"H")))</f>
        <v>H0</v>
      </c>
      <c r="C94" s="32" t="str">
        <f>CONCATENATE("VH",(COUNTIF($M$8:M94,"VH")))</f>
        <v>VH0</v>
      </c>
      <c r="D94" s="32" t="str">
        <f>CONCATENATE("M",(COUNTIF($M$8:N94,"M")))</f>
        <v>M0</v>
      </c>
      <c r="E94" s="32" t="str">
        <f>CONCATENATE("L",(COUNTIF($M$8:N94,"L")))</f>
        <v>L0</v>
      </c>
      <c r="F94" s="32" t="str">
        <f>CONCATENATE("TBC",(COUNTIF($M$8:N94,"TBC")))</f>
        <v>TBC75</v>
      </c>
      <c r="G94" s="13" t="str">
        <f>Lookup_Admin!A82</f>
        <v>Z11</v>
      </c>
      <c r="H94" s="12" t="str">
        <f>Lookup_Admin!F82</f>
        <v>Is there a stock control process for any key spare parts/equipment?</v>
      </c>
      <c r="I94" s="150" t="s">
        <v>158</v>
      </c>
      <c r="J94" s="14" t="str">
        <f>IF(I94="N/A","N/A",IF(I94=VLOOKUP(G94,Lookup_Admin!A:C,3,FALSE),"H",""))</f>
        <v/>
      </c>
      <c r="K94" s="95"/>
      <c r="L94" s="95"/>
      <c r="M94" s="93" t="str">
        <f t="shared" si="13"/>
        <v>TBC</v>
      </c>
      <c r="N94" s="8"/>
    </row>
    <row r="95" spans="1:21" ht="30" x14ac:dyDescent="0.25">
      <c r="A95" s="32" t="str">
        <f t="shared" si="9"/>
        <v>TBC76</v>
      </c>
      <c r="B95" s="32" t="str">
        <f>CONCATENATE("H",(COUNTIF($M$8:M95,"H")))</f>
        <v>H0</v>
      </c>
      <c r="C95" s="32" t="str">
        <f>CONCATENATE("VH",(COUNTIF($M$8:M95,"VH")))</f>
        <v>VH0</v>
      </c>
      <c r="D95" s="32" t="str">
        <f>CONCATENATE("M",(COUNTIF($M$8:N95,"M")))</f>
        <v>M0</v>
      </c>
      <c r="E95" s="32" t="str">
        <f>CONCATENATE("L",(COUNTIF($M$8:N95,"L")))</f>
        <v>L0</v>
      </c>
      <c r="F95" s="32" t="str">
        <f>CONCATENATE("TBC",(COUNTIF($M$8:N95,"TBC")))</f>
        <v>TBC76</v>
      </c>
      <c r="G95" s="13" t="str">
        <f>Lookup_Admin!A83</f>
        <v>Z12</v>
      </c>
      <c r="H95" s="12" t="str">
        <f>Lookup_Admin!F83</f>
        <v>Is there a documented contingency plan in the event of power failure, equipment failure?</v>
      </c>
      <c r="I95" s="150" t="s">
        <v>158</v>
      </c>
      <c r="J95" s="14" t="str">
        <f>IF(I95="N/A","N/A",IF(I95=VLOOKUP(G95,Lookup_Admin!A:C,3,FALSE),"H",""))</f>
        <v/>
      </c>
      <c r="K95" s="95"/>
      <c r="L95" s="95"/>
      <c r="M95" s="93" t="str">
        <f t="shared" si="13"/>
        <v>TBC</v>
      </c>
      <c r="N95" s="8"/>
    </row>
    <row r="96" spans="1:21" ht="30" x14ac:dyDescent="0.25">
      <c r="A96" s="32" t="str">
        <f t="shared" ref="A96:A110" si="14">IF(M96="VH",C96,IF(M96="H",B96,IF(M96="M",D96,IF(M96="L",E96,IF(M96="TBC",F96)))))</f>
        <v>TBC77</v>
      </c>
      <c r="B96" s="32" t="str">
        <f>CONCATENATE("H",(COUNTIF($M$8:M96,"H")))</f>
        <v>H0</v>
      </c>
      <c r="C96" s="32" t="str">
        <f>CONCATENATE("VH",(COUNTIF($M$8:M96,"VH")))</f>
        <v>VH0</v>
      </c>
      <c r="D96" s="32" t="str">
        <f>CONCATENATE("M",(COUNTIF($M$8:N96,"M")))</f>
        <v>M0</v>
      </c>
      <c r="E96" s="32" t="str">
        <f>CONCATENATE("L",(COUNTIF($M$8:N96,"L")))</f>
        <v>L0</v>
      </c>
      <c r="F96" s="32" t="str">
        <f>CONCATENATE("TBC",(COUNTIF($M$8:N96,"TBC")))</f>
        <v>TBC77</v>
      </c>
      <c r="G96" s="13" t="str">
        <f>Lookup_Admin!A84</f>
        <v>Z13</v>
      </c>
      <c r="H96" s="12" t="str">
        <f>Lookup_Admin!F84</f>
        <v>Is the person nominated to manage the supply trained to run and maintain the supply?</v>
      </c>
      <c r="I96" s="150" t="s">
        <v>158</v>
      </c>
      <c r="J96" s="14" t="str">
        <f>IF(I96="N/A","N/A",IF(I96=VLOOKUP(G96,Lookup_Admin!A:C,3,FALSE),"H",""))</f>
        <v/>
      </c>
      <c r="K96" s="95"/>
      <c r="L96" s="95"/>
      <c r="M96" s="93" t="str">
        <f t="shared" si="13"/>
        <v>TBC</v>
      </c>
      <c r="N96" s="8"/>
    </row>
    <row r="97" spans="1:14" ht="30" x14ac:dyDescent="0.25">
      <c r="A97" s="32" t="str">
        <f t="shared" si="14"/>
        <v>TBC78</v>
      </c>
      <c r="B97" s="32" t="str">
        <f>CONCATENATE("H",(COUNTIF($M$8:M97,"H")))</f>
        <v>H0</v>
      </c>
      <c r="C97" s="32" t="str">
        <f>CONCATENATE("VH",(COUNTIF($M$8:M97,"VH")))</f>
        <v>VH0</v>
      </c>
      <c r="D97" s="32" t="str">
        <f>CONCATENATE("M",(COUNTIF($M$8:N97,"M")))</f>
        <v>M0</v>
      </c>
      <c r="E97" s="32" t="str">
        <f>CONCATENATE("L",(COUNTIF($M$8:N97,"L")))</f>
        <v>L0</v>
      </c>
      <c r="F97" s="32" t="str">
        <f>CONCATENATE("TBC",(COUNTIF($M$8:N97,"TBC")))</f>
        <v>TBC78</v>
      </c>
      <c r="G97" s="13" t="str">
        <f>Lookup_Admin!A85</f>
        <v>Z14</v>
      </c>
      <c r="H97" s="12" t="str">
        <f>Lookup_Admin!F85</f>
        <v>Is there a nominated person to run the supply when the above person is unavailable?</v>
      </c>
      <c r="I97" s="150" t="s">
        <v>158</v>
      </c>
      <c r="J97" s="14" t="str">
        <f>IF(I97="N/A","N/A",IF(I97=VLOOKUP(G97,Lookup_Admin!A:C,3,FALSE),"H",""))</f>
        <v/>
      </c>
      <c r="K97" s="95"/>
      <c r="L97" s="95"/>
      <c r="M97" s="93" t="str">
        <f t="shared" si="13"/>
        <v>TBC</v>
      </c>
      <c r="N97" s="8"/>
    </row>
    <row r="98" spans="1:14" ht="30" x14ac:dyDescent="0.25">
      <c r="A98" s="32" t="str">
        <f t="shared" si="14"/>
        <v>TBC79</v>
      </c>
      <c r="B98" s="32" t="str">
        <f>CONCATENATE("H",(COUNTIF($M$8:M98,"H")))</f>
        <v>H0</v>
      </c>
      <c r="C98" s="32" t="str">
        <f>CONCATENATE("VH",(COUNTIF($M$8:M98,"VH")))</f>
        <v>VH0</v>
      </c>
      <c r="D98" s="32" t="str">
        <f>CONCATENATE("M",(COUNTIF($M$8:N98,"M")))</f>
        <v>M0</v>
      </c>
      <c r="E98" s="32" t="str">
        <f>CONCATENATE("L",(COUNTIF($M$8:N98,"L")))</f>
        <v>L0</v>
      </c>
      <c r="F98" s="32" t="str">
        <f>CONCATENATE("TBC",(COUNTIF($M$8:N98,"TBC")))</f>
        <v>TBC79</v>
      </c>
      <c r="G98" s="13" t="str">
        <f>Lookup_Admin!A86</f>
        <v>Z15</v>
      </c>
      <c r="H98" s="12" t="str">
        <f>Lookup_Admin!F86</f>
        <v>Is there a documented system to report emergencies to management/owner of supply?</v>
      </c>
      <c r="I98" s="150" t="s">
        <v>158</v>
      </c>
      <c r="J98" s="14" t="str">
        <f>IF(I98="N/A","N/A",IF(I98=VLOOKUP(G98,Lookup_Admin!A:C,3,FALSE),"H",""))</f>
        <v/>
      </c>
      <c r="K98" s="95"/>
      <c r="L98" s="95"/>
      <c r="M98" s="93" t="str">
        <f t="shared" si="13"/>
        <v>TBC</v>
      </c>
      <c r="N98" s="8"/>
    </row>
    <row r="99" spans="1:14" ht="30" x14ac:dyDescent="0.25">
      <c r="A99" s="32" t="str">
        <f t="shared" si="14"/>
        <v>TBC80</v>
      </c>
      <c r="B99" s="32" t="str">
        <f>CONCATENATE("H",(COUNTIF($M$8:M99,"H")))</f>
        <v>H0</v>
      </c>
      <c r="C99" s="32" t="str">
        <f>CONCATENATE("VH",(COUNTIF($M$8:M99,"VH")))</f>
        <v>VH0</v>
      </c>
      <c r="D99" s="32" t="str">
        <f>CONCATENATE("M",(COUNTIF($M$8:N99,"M")))</f>
        <v>M0</v>
      </c>
      <c r="E99" s="32" t="str">
        <f>CONCATENATE("L",(COUNTIF($M$8:N99,"L")))</f>
        <v>L0</v>
      </c>
      <c r="F99" s="32" t="str">
        <f>CONCATENATE("TBC",(COUNTIF($M$8:N99,"TBC")))</f>
        <v>TBC80</v>
      </c>
      <c r="G99" s="13" t="str">
        <f>Lookup_Admin!A87</f>
        <v>Z16</v>
      </c>
      <c r="H99" s="12" t="str">
        <f>Lookup_Admin!F87</f>
        <v>Are there calibration schedules in place for key dosing and monitoring equipment?</v>
      </c>
      <c r="I99" s="150" t="s">
        <v>158</v>
      </c>
      <c r="J99" s="14" t="str">
        <f>IF(I99="N/A","N/A",IF(I99=VLOOKUP(G99,Lookup_Admin!A:C,3,FALSE),"H",""))</f>
        <v/>
      </c>
      <c r="K99" s="95"/>
      <c r="L99" s="95"/>
      <c r="M99" s="93" t="str">
        <f t="shared" si="13"/>
        <v>TBC</v>
      </c>
      <c r="N99" s="8"/>
    </row>
    <row r="100" spans="1:14" ht="30" x14ac:dyDescent="0.25">
      <c r="A100" s="32" t="str">
        <f t="shared" si="14"/>
        <v>TBC81</v>
      </c>
      <c r="B100" s="32" t="str">
        <f>CONCATENATE("H",(COUNTIF($M$8:M100,"H")))</f>
        <v>H0</v>
      </c>
      <c r="C100" s="32" t="str">
        <f>CONCATENATE("VH",(COUNTIF($M$8:M100,"VH")))</f>
        <v>VH0</v>
      </c>
      <c r="D100" s="32" t="str">
        <f>CONCATENATE("M",(COUNTIF($M$8:N100,"M")))</f>
        <v>M0</v>
      </c>
      <c r="E100" s="32" t="str">
        <f>CONCATENATE("L",(COUNTIF($M$8:N100,"L")))</f>
        <v>L0</v>
      </c>
      <c r="F100" s="32" t="str">
        <f>CONCATENATE("TBC",(COUNTIF($M$8:N100,"TBC")))</f>
        <v>TBC81</v>
      </c>
      <c r="G100" s="13" t="str">
        <f>Lookup_Admin!A88</f>
        <v>Z17</v>
      </c>
      <c r="H100" s="12" t="str">
        <f>Lookup_Admin!F88</f>
        <v>Is there a weekly site inspection to check for changes (e.g. Dead sheep, broken fence)?</v>
      </c>
      <c r="I100" s="150" t="s">
        <v>158</v>
      </c>
      <c r="J100" s="14" t="str">
        <f>IF(I100="N/A","N/A",IF(I100=VLOOKUP(G100,Lookup_Admin!A:C,3,FALSE),"H",""))</f>
        <v/>
      </c>
      <c r="K100" s="95"/>
      <c r="L100" s="95"/>
      <c r="M100" s="93" t="str">
        <f t="shared" si="13"/>
        <v>TBC</v>
      </c>
      <c r="N100" s="8"/>
    </row>
    <row r="101" spans="1:14" ht="30" x14ac:dyDescent="0.25">
      <c r="A101" s="32" t="str">
        <f t="shared" si="14"/>
        <v>TBC82</v>
      </c>
      <c r="B101" s="32" t="str">
        <f>CONCATENATE("H",(COUNTIF($M$8:M101,"H")))</f>
        <v>H0</v>
      </c>
      <c r="C101" s="32" t="str">
        <f>CONCATENATE("VH",(COUNTIF($M$8:M101,"VH")))</f>
        <v>VH0</v>
      </c>
      <c r="D101" s="32" t="str">
        <f>CONCATENATE("M",(COUNTIF($M$8:N101,"M")))</f>
        <v>M0</v>
      </c>
      <c r="E101" s="32" t="str">
        <f>CONCATENATE("L",(COUNTIF($M$8:N101,"L")))</f>
        <v>L0</v>
      </c>
      <c r="F101" s="32" t="str">
        <f>CONCATENATE("TBC",(COUNTIF($M$8:N101,"TBC")))</f>
        <v>TBC82</v>
      </c>
      <c r="G101" s="13" t="str">
        <f>Lookup_Admin!A89</f>
        <v>Z18</v>
      </c>
      <c r="H101" s="12" t="str">
        <f>Lookup_Admin!F89</f>
        <v>Are there appropriate procedures for rectifying customer complaints?</v>
      </c>
      <c r="I101" s="150" t="s">
        <v>158</v>
      </c>
      <c r="J101" s="14" t="str">
        <f>IF(I101="N/A","N/A",IF(I101=VLOOKUP(G101,Lookup_Admin!A:C,3,FALSE),"H",""))</f>
        <v/>
      </c>
      <c r="K101" s="95"/>
      <c r="L101" s="95"/>
      <c r="M101" s="93" t="str">
        <f t="shared" si="13"/>
        <v>TBC</v>
      </c>
      <c r="N101" s="8"/>
    </row>
    <row r="102" spans="1:14" ht="30" x14ac:dyDescent="0.25">
      <c r="A102" s="32" t="str">
        <f t="shared" si="14"/>
        <v>TBC83</v>
      </c>
      <c r="B102" s="32" t="str">
        <f>CONCATENATE("H",(COUNTIF($M$8:M102,"H")))</f>
        <v>H0</v>
      </c>
      <c r="C102" s="32" t="str">
        <f>CONCATENATE("VH",(COUNTIF($M$8:M102,"VH")))</f>
        <v>VH0</v>
      </c>
      <c r="D102" s="32" t="str">
        <f>CONCATENATE("M",(COUNTIF($M$8:N102,"M")))</f>
        <v>M0</v>
      </c>
      <c r="E102" s="32" t="str">
        <f>CONCATENATE("L",(COUNTIF($M$8:N102,"L")))</f>
        <v>L0</v>
      </c>
      <c r="F102" s="32" t="str">
        <f>CONCATENATE("TBC",(COUNTIF($M$8:N102,"TBC")))</f>
        <v>TBC83</v>
      </c>
      <c r="G102" s="13" t="str">
        <f>Lookup_Admin!A90</f>
        <v>Z19</v>
      </c>
      <c r="H102" s="12" t="str">
        <f>Lookup_Admin!F90</f>
        <v>Are there procedures and records in place to inform the LA of any changes to the risk assessment?</v>
      </c>
      <c r="I102" s="150" t="s">
        <v>158</v>
      </c>
      <c r="J102" s="14" t="str">
        <f>IF(I102="N/A","N/A",IF(I102=VLOOKUP(G102,Lookup_Admin!A:C,3,FALSE),"H",""))</f>
        <v/>
      </c>
      <c r="K102" s="95"/>
      <c r="L102" s="95"/>
      <c r="M102" s="93" t="str">
        <f t="shared" si="13"/>
        <v>TBC</v>
      </c>
      <c r="N102" s="8"/>
    </row>
    <row r="103" spans="1:14" ht="45" x14ac:dyDescent="0.25">
      <c r="A103" s="32" t="str">
        <f t="shared" si="14"/>
        <v>TBC84</v>
      </c>
      <c r="B103" s="32" t="str">
        <f>CONCATENATE("H",(COUNTIF($M$8:M103,"H")))</f>
        <v>H0</v>
      </c>
      <c r="C103" s="32" t="str">
        <f>CONCATENATE("VH",(COUNTIF($M$8:M103,"VH")))</f>
        <v>VH0</v>
      </c>
      <c r="D103" s="32" t="str">
        <f>CONCATENATE("M",(COUNTIF($M$8:N103,"M")))</f>
        <v>M0</v>
      </c>
      <c r="E103" s="32" t="str">
        <f>CONCATENATE("L",(COUNTIF($M$8:N103,"L")))</f>
        <v>L0</v>
      </c>
      <c r="F103" s="32" t="str">
        <f>CONCATENATE("TBC",(COUNTIF($M$8:N103,"TBC")))</f>
        <v>TBC84</v>
      </c>
      <c r="G103" s="13" t="str">
        <f>Lookup_Admin!A91</f>
        <v>Z20</v>
      </c>
      <c r="H103" s="12" t="str">
        <f>Lookup_Admin!F91</f>
        <v>If a risk assessment has previously been carried out, is there a plan for delivering the required improvements?</v>
      </c>
      <c r="I103" s="150" t="s">
        <v>158</v>
      </c>
      <c r="J103" s="14" t="str">
        <f>IF(I103="N/A","N/A",IF(I103=VLOOKUP(G103,Lookup_Admin!A:C,3,FALSE),"H",""))</f>
        <v/>
      </c>
      <c r="K103" s="95"/>
      <c r="L103" s="95"/>
      <c r="M103" s="93" t="str">
        <f t="shared" si="13"/>
        <v>TBC</v>
      </c>
      <c r="N103" s="8"/>
    </row>
    <row r="104" spans="1:14" ht="45" x14ac:dyDescent="0.25">
      <c r="A104" s="32" t="str">
        <f t="shared" si="14"/>
        <v>TBC85</v>
      </c>
      <c r="B104" s="32" t="str">
        <f>CONCATENATE("H",(COUNTIF($M$8:M104,"H")))</f>
        <v>H0</v>
      </c>
      <c r="C104" s="32" t="str">
        <f>CONCATENATE("VH",(COUNTIF($M$8:M104,"VH")))</f>
        <v>VH0</v>
      </c>
      <c r="D104" s="32" t="str">
        <f>CONCATENATE("M",(COUNTIF($M$8:N104,"M")))</f>
        <v>M0</v>
      </c>
      <c r="E104" s="32" t="str">
        <f>CONCATENATE("L",(COUNTIF($M$8:N104,"L")))</f>
        <v>L0</v>
      </c>
      <c r="F104" s="32" t="str">
        <f>CONCATENATE("TBC",(COUNTIF($M$8:N104,"TBC")))</f>
        <v>TBC85</v>
      </c>
      <c r="G104" s="13" t="str">
        <f>Lookup_Admin!A92</f>
        <v>Z21</v>
      </c>
      <c r="H104" s="12" t="str">
        <f>Lookup_Admin!F92</f>
        <v xml:space="preserve">Is there a detailed plan of the site including details of source, tanks, distribution pipes, valves (material, age) etc. </v>
      </c>
      <c r="I104" s="150" t="s">
        <v>158</v>
      </c>
      <c r="J104" s="14" t="str">
        <f>IF(I104="N/A","N/A",IF(I104=VLOOKUP(G104,Lookup_Admin!A:C,3,FALSE),"H",""))</f>
        <v/>
      </c>
      <c r="K104" s="95"/>
      <c r="L104" s="95"/>
      <c r="M104" s="93" t="str">
        <f t="shared" si="13"/>
        <v>TBC</v>
      </c>
      <c r="N104" s="8"/>
    </row>
    <row r="105" spans="1:14" ht="30" x14ac:dyDescent="0.25">
      <c r="A105" s="32" t="str">
        <f t="shared" si="14"/>
        <v>TBC86</v>
      </c>
      <c r="B105" s="32" t="str">
        <f>CONCATENATE("H",(COUNTIF($M$8:M105,"H")))</f>
        <v>H0</v>
      </c>
      <c r="C105" s="32" t="str">
        <f>CONCATENATE("VH",(COUNTIF($M$8:M105,"VH")))</f>
        <v>VH0</v>
      </c>
      <c r="D105" s="32" t="str">
        <f>CONCATENATE("M",(COUNTIF($M$8:N105,"M")))</f>
        <v>M0</v>
      </c>
      <c r="E105" s="32" t="str">
        <f>CONCATENATE("L",(COUNTIF($M$8:N105,"L")))</f>
        <v>L0</v>
      </c>
      <c r="F105" s="32" t="str">
        <f>CONCATENATE("TBC",(COUNTIF($M$8:N105,"TBC")))</f>
        <v>TBC86</v>
      </c>
      <c r="G105" s="13" t="str">
        <f>Lookup_Admin!A93</f>
        <v>Z22</v>
      </c>
      <c r="H105" s="12" t="str">
        <f>Lookup_Admin!F93</f>
        <v>Is there a documented contingency for the supply running out?</v>
      </c>
      <c r="I105" s="150" t="s">
        <v>158</v>
      </c>
      <c r="J105" s="14" t="str">
        <f>IF(I105="N/A","N/A",IF(I105=VLOOKUP(G105,Lookup_Admin!A:C,3,FALSE),"H",""))</f>
        <v/>
      </c>
      <c r="K105" s="95"/>
      <c r="L105" s="95"/>
      <c r="M105" s="93" t="str">
        <f t="shared" si="13"/>
        <v>TBC</v>
      </c>
      <c r="N105" s="8"/>
    </row>
    <row r="106" spans="1:14" ht="60" x14ac:dyDescent="0.25">
      <c r="A106" s="32" t="str">
        <f t="shared" si="14"/>
        <v>TBC87</v>
      </c>
      <c r="B106" s="32" t="str">
        <f>CONCATENATE("H",(COUNTIF($M$8:M106,"H")))</f>
        <v>H0</v>
      </c>
      <c r="C106" s="32" t="str">
        <f>CONCATENATE("VH",(COUNTIF($M$8:M106,"VH")))</f>
        <v>VH0</v>
      </c>
      <c r="D106" s="32" t="str">
        <f>CONCATENATE("M",(COUNTIF($M$8:N106,"M")))</f>
        <v>M0</v>
      </c>
      <c r="E106" s="32" t="str">
        <f>CONCATENATE("L",(COUNTIF($M$8:N106,"L")))</f>
        <v>L0</v>
      </c>
      <c r="F106" s="32" t="str">
        <f>CONCATENATE("TBC",(COUNTIF($M$8:N106,"TBC")))</f>
        <v>TBC87</v>
      </c>
      <c r="G106" s="13" t="str">
        <f>Lookup_Admin!A94</f>
        <v>Z23</v>
      </c>
      <c r="H106" s="12" t="str">
        <f>Lookup_Admin!F94</f>
        <v>Do the treatment chemicals and materials conform to Regulation 5? Have all new installations since 2010 complied with Regulation 5 (or equivalent in Wales) – products and processes</v>
      </c>
      <c r="I106" s="150" t="s">
        <v>158</v>
      </c>
      <c r="J106" s="14" t="str">
        <f>IF(I106="N/A","N/A",IF(I106=VLOOKUP(G106,Lookup_Admin!A:C,3,FALSE),"H",""))</f>
        <v/>
      </c>
      <c r="K106" s="95"/>
      <c r="L106" s="95"/>
      <c r="M106" s="93" t="str">
        <f t="shared" si="13"/>
        <v>TBC</v>
      </c>
      <c r="N106" s="8"/>
    </row>
    <row r="107" spans="1:14" ht="60" x14ac:dyDescent="0.25">
      <c r="A107" s="32" t="str">
        <f t="shared" si="14"/>
        <v>TBC88</v>
      </c>
      <c r="B107" s="32" t="str">
        <f>CONCATENATE("H",(COUNTIF($M$8:M107,"H")))</f>
        <v>H0</v>
      </c>
      <c r="C107" s="32" t="str">
        <f>CONCATENATE("VH",(COUNTIF($M$8:M107,"VH")))</f>
        <v>VH0</v>
      </c>
      <c r="D107" s="32" t="str">
        <f>CONCATENATE("M",(COUNTIF($M$8:N107,"M")))</f>
        <v>M0</v>
      </c>
      <c r="E107" s="32" t="str">
        <f>CONCATENATE("L",(COUNTIF($M$8:N107,"L")))</f>
        <v>L0</v>
      </c>
      <c r="F107" s="32" t="str">
        <f>CONCATENATE("TBC",(COUNTIF($M$8:N107,"TBC")))</f>
        <v>TBC88</v>
      </c>
      <c r="G107" s="13" t="str">
        <f>Lookup_Admin!A95</f>
        <v>Z24</v>
      </c>
      <c r="H107" s="12" t="str">
        <f>Lookup_Admin!F95</f>
        <v>Do all materials involved in the distribution system conform to Regulation 5? Have all new installations since 2010 complied with Regulation 5 (or equivalent in Wales) – products and processes?</v>
      </c>
      <c r="I107" s="150" t="s">
        <v>158</v>
      </c>
      <c r="J107" s="14" t="str">
        <f>IF(I107="N/A","N/A",IF(I107=VLOOKUP(G107,Lookup_Admin!A:C,3,FALSE),"H",""))</f>
        <v/>
      </c>
      <c r="K107" s="95"/>
      <c r="L107" s="95"/>
      <c r="M107" s="93" t="str">
        <f t="shared" si="13"/>
        <v>TBC</v>
      </c>
      <c r="N107" s="8"/>
    </row>
    <row r="108" spans="1:14" ht="45" x14ac:dyDescent="0.25">
      <c r="A108" s="32" t="str">
        <f t="shared" si="14"/>
        <v>TBC89</v>
      </c>
      <c r="B108" s="32" t="str">
        <f>CONCATENATE("H",(COUNTIF($M$8:M108,"H")))</f>
        <v>H0</v>
      </c>
      <c r="C108" s="32" t="str">
        <f>CONCATENATE("VH",(COUNTIF($M$8:M108,"VH")))</f>
        <v>VH0</v>
      </c>
      <c r="D108" s="32" t="str">
        <f>CONCATENATE("M",(COUNTIF($M$8:N108,"M")))</f>
        <v>M0</v>
      </c>
      <c r="E108" s="32" t="str">
        <f>CONCATENATE("L",(COUNTIF($M$8:N108,"L")))</f>
        <v>L0</v>
      </c>
      <c r="F108" s="32" t="str">
        <f>CONCATENATE("TBC",(COUNTIF($M$8:N108,"TBC")))</f>
        <v>TBC89</v>
      </c>
      <c r="G108" s="13" t="str">
        <f>Lookup_Admin!A96</f>
        <v>Z25</v>
      </c>
      <c r="H108" s="12" t="str">
        <f>Lookup_Admin!F96</f>
        <v>Is there a documented procedure for carrying out mains tappings (making new connections into pipes)?</v>
      </c>
      <c r="I108" s="150" t="s">
        <v>158</v>
      </c>
      <c r="J108" s="14" t="str">
        <f>IF(I108="N/A","N/A",IF(I108=VLOOKUP(G108,Lookup_Admin!A:C,3,FALSE),"H",""))</f>
        <v/>
      </c>
      <c r="K108" s="95"/>
      <c r="L108" s="95"/>
      <c r="M108" s="93" t="str">
        <f t="shared" si="13"/>
        <v>TBC</v>
      </c>
      <c r="N108" s="8"/>
    </row>
    <row r="109" spans="1:14" ht="45" x14ac:dyDescent="0.25">
      <c r="A109" s="32" t="str">
        <f t="shared" si="14"/>
        <v>TBC90</v>
      </c>
      <c r="B109" s="32" t="str">
        <f>CONCATENATE("H",(COUNTIF($M$8:M109,"H")))</f>
        <v>H0</v>
      </c>
      <c r="C109" s="32" t="str">
        <f>CONCATENATE("VH",(COUNTIF($M$8:M109,"VH")))</f>
        <v>VH0</v>
      </c>
      <c r="D109" s="32" t="str">
        <f>CONCATENATE("M",(COUNTIF($M$8:N109,"M")))</f>
        <v>M0</v>
      </c>
      <c r="E109" s="32" t="str">
        <f>CONCATENATE("L",(COUNTIF($M$8:N109,"L")))</f>
        <v>L0</v>
      </c>
      <c r="F109" s="32" t="str">
        <f>CONCATENATE("TBC",(COUNTIF($M$8:N109,"TBC")))</f>
        <v>TBC90</v>
      </c>
      <c r="G109" s="13" t="str">
        <f>Lookup_Admin!A97</f>
        <v>Z26</v>
      </c>
      <c r="H109" s="12" t="str">
        <f>Lookup_Admin!F97</f>
        <v>Are persons carrying out this work competent and trained in this procedure?(e.g. approved by a water company or part of the Water Safe Scheme)?</v>
      </c>
      <c r="I109" s="150" t="s">
        <v>158</v>
      </c>
      <c r="J109" s="14" t="str">
        <f>IF(I109="N/A","N/A",IF(I109=VLOOKUP(G109,Lookup_Admin!A:C,3,FALSE),"H",""))</f>
        <v/>
      </c>
      <c r="K109" s="95"/>
      <c r="L109" s="95"/>
      <c r="M109" s="93" t="str">
        <f t="shared" si="13"/>
        <v>TBC</v>
      </c>
      <c r="N109" s="8"/>
    </row>
    <row r="110" spans="1:14" ht="30" x14ac:dyDescent="0.25">
      <c r="A110" s="32" t="str">
        <f t="shared" si="14"/>
        <v>TBC91</v>
      </c>
      <c r="B110" s="32" t="str">
        <f>CONCATENATE("H",(COUNTIF($M$8:M110,"H")))</f>
        <v>H0</v>
      </c>
      <c r="C110" s="32" t="str">
        <f>CONCATENATE("VH",(COUNTIF($M$8:M110,"VH")))</f>
        <v>VH0</v>
      </c>
      <c r="D110" s="32" t="str">
        <f>CONCATENATE("M",(COUNTIF($M$8:N110,"M")))</f>
        <v>M0</v>
      </c>
      <c r="E110" s="32" t="str">
        <f>CONCATENATE("L",(COUNTIF($M$8:N110,"L")))</f>
        <v>L0</v>
      </c>
      <c r="F110" s="32" t="str">
        <f>CONCATENATE("TBC",(COUNTIF($M$8:N110,"TBC")))</f>
        <v>TBC91</v>
      </c>
      <c r="G110" s="13" t="str">
        <f>Lookup_Admin!A98</f>
        <v>Z27</v>
      </c>
      <c r="H110" s="12" t="str">
        <f>Lookup_Admin!F98</f>
        <v>Any additional site specific hazard(s) associated with management</v>
      </c>
      <c r="I110" s="150" t="s">
        <v>158</v>
      </c>
      <c r="J110" s="14" t="str">
        <f>IF(I110="N/A","N/A",IF(I110=VLOOKUP(G110,Lookup_Admin!A:C,3,FALSE),"H",""))</f>
        <v/>
      </c>
      <c r="K110" s="95"/>
      <c r="L110" s="95"/>
      <c r="M110" s="93" t="str">
        <f t="shared" si="13"/>
        <v>TBC</v>
      </c>
      <c r="N110" s="8"/>
    </row>
    <row r="111" spans="1:14" hidden="1" x14ac:dyDescent="0.25">
      <c r="B111" s="32"/>
      <c r="C111" s="32"/>
      <c r="D111" s="32"/>
      <c r="E111" s="32"/>
      <c r="F111" s="32"/>
      <c r="G111" s="13"/>
      <c r="I111" s="1"/>
      <c r="J111" s="14"/>
      <c r="K111" s="15"/>
      <c r="M111" s="16"/>
    </row>
    <row r="112" spans="1:14" hidden="1" x14ac:dyDescent="0.25">
      <c r="B112" s="32"/>
      <c r="C112" s="32"/>
      <c r="D112" s="32"/>
      <c r="E112" s="32"/>
      <c r="F112" s="32"/>
      <c r="G112" s="13"/>
      <c r="I112" s="1"/>
      <c r="J112" s="14"/>
      <c r="K112" s="15"/>
      <c r="M112" s="16"/>
    </row>
    <row r="113" spans="2:13" hidden="1" x14ac:dyDescent="0.25">
      <c r="B113" s="32"/>
      <c r="C113" s="32"/>
      <c r="D113" s="32"/>
      <c r="E113" s="32"/>
      <c r="F113" s="32"/>
      <c r="G113" s="13"/>
      <c r="I113" s="1"/>
      <c r="J113" s="14"/>
      <c r="K113" s="15"/>
      <c r="M113" s="16"/>
    </row>
    <row r="114" spans="2:13" hidden="1" x14ac:dyDescent="0.25">
      <c r="B114" s="32"/>
      <c r="C114" s="32"/>
      <c r="D114" s="32"/>
      <c r="E114" s="32"/>
      <c r="F114" s="32"/>
      <c r="G114" s="13"/>
      <c r="I114" s="1"/>
      <c r="J114" s="14"/>
      <c r="K114" s="15"/>
      <c r="M114" s="16"/>
    </row>
    <row r="115" spans="2:13" hidden="1" x14ac:dyDescent="0.25">
      <c r="B115" s="32"/>
      <c r="C115" s="32"/>
      <c r="D115" s="32"/>
      <c r="E115" s="32"/>
      <c r="F115" s="32"/>
      <c r="G115" s="13"/>
      <c r="I115" s="1"/>
      <c r="J115" s="14"/>
      <c r="K115" s="15"/>
      <c r="M115" s="16"/>
    </row>
    <row r="116" spans="2:13" hidden="1" x14ac:dyDescent="0.25">
      <c r="B116" s="32"/>
      <c r="C116" s="32"/>
      <c r="D116" s="32"/>
      <c r="E116" s="32"/>
      <c r="F116" s="32"/>
      <c r="G116" s="13"/>
      <c r="I116" s="1"/>
      <c r="J116" s="14"/>
      <c r="K116" s="15"/>
      <c r="M116" s="16"/>
    </row>
    <row r="117" spans="2:13" hidden="1" x14ac:dyDescent="0.25">
      <c r="B117" s="32"/>
      <c r="C117" s="32"/>
      <c r="D117" s="32"/>
      <c r="E117" s="32"/>
      <c r="F117" s="32"/>
      <c r="G117" s="13"/>
      <c r="I117" s="1"/>
      <c r="J117" s="14"/>
      <c r="K117" s="15"/>
      <c r="M117" s="16"/>
    </row>
    <row r="118" spans="2:13" hidden="1" x14ac:dyDescent="0.25">
      <c r="B118" s="32"/>
      <c r="C118" s="32"/>
      <c r="D118" s="32"/>
      <c r="E118" s="32"/>
      <c r="F118" s="32"/>
      <c r="G118" s="13"/>
      <c r="I118" s="1"/>
      <c r="J118" s="14"/>
      <c r="K118" s="15"/>
      <c r="M118" s="16"/>
    </row>
    <row r="119" spans="2:13" hidden="1" x14ac:dyDescent="0.25">
      <c r="B119" s="32"/>
      <c r="C119" s="32"/>
      <c r="D119" s="32"/>
      <c r="E119" s="32"/>
      <c r="F119" s="32"/>
      <c r="G119" s="13"/>
      <c r="I119" s="1"/>
      <c r="J119" s="14"/>
      <c r="K119" s="15"/>
      <c r="M119" s="16"/>
    </row>
    <row r="120" spans="2:13" hidden="1" x14ac:dyDescent="0.25">
      <c r="B120" s="32"/>
      <c r="C120" s="32"/>
      <c r="D120" s="32"/>
      <c r="E120" s="32"/>
      <c r="F120" s="32"/>
      <c r="G120" s="13"/>
      <c r="I120" s="1"/>
      <c r="J120" s="14"/>
      <c r="K120" s="15"/>
      <c r="M120" s="16"/>
    </row>
    <row r="121" spans="2:13" hidden="1" x14ac:dyDescent="0.25">
      <c r="B121" s="32"/>
      <c r="C121" s="32"/>
      <c r="D121" s="32"/>
      <c r="E121" s="32"/>
      <c r="F121" s="32"/>
      <c r="G121" s="13"/>
      <c r="I121" s="1"/>
      <c r="J121" s="14"/>
      <c r="K121" s="15"/>
      <c r="M121" s="16"/>
    </row>
    <row r="122" spans="2:13" hidden="1" x14ac:dyDescent="0.25">
      <c r="B122" s="32"/>
      <c r="C122" s="32"/>
      <c r="D122" s="32"/>
      <c r="E122" s="32"/>
      <c r="F122" s="32"/>
      <c r="G122" s="13"/>
      <c r="I122" s="1"/>
      <c r="J122" s="14"/>
      <c r="K122" s="15"/>
      <c r="M122" s="16"/>
    </row>
    <row r="123" spans="2:13" hidden="1" x14ac:dyDescent="0.25">
      <c r="B123" s="32"/>
      <c r="C123" s="32"/>
      <c r="D123" s="32"/>
      <c r="E123" s="32"/>
      <c r="F123" s="32"/>
      <c r="G123" s="13"/>
      <c r="I123" s="1"/>
      <c r="J123" s="14"/>
      <c r="K123" s="15"/>
      <c r="M123" s="16"/>
    </row>
    <row r="124" spans="2:13" hidden="1" x14ac:dyDescent="0.25">
      <c r="B124" s="32"/>
      <c r="C124" s="32"/>
      <c r="D124" s="32"/>
      <c r="E124" s="32"/>
      <c r="F124" s="32"/>
      <c r="G124" s="13"/>
      <c r="I124" s="1"/>
      <c r="J124" s="14"/>
      <c r="K124" s="15"/>
      <c r="M124" s="16"/>
    </row>
    <row r="125" spans="2:13" hidden="1" x14ac:dyDescent="0.25"/>
    <row r="126" spans="2:13" hidden="1" x14ac:dyDescent="0.25"/>
    <row r="127" spans="2:13" hidden="1" x14ac:dyDescent="0.25"/>
    <row r="128" spans="2:13"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sheetData>
  <sheetProtection algorithmName="SHA-512" hashValue="zKA2H60qnJIrR1QU8fOYG2NQxzlHGQSCZ5GQx2Y9orFOjsVis+l+NH5NRMRXIM0i9iw2bfVMSZdg0uAvpHTytw==" saltValue="6FfuEoN4lINQRYwlz+6BfA==" spinCount="100000" sheet="1" objects="1" scenarios="1" formatCells="0" formatColumns="0" formatRows="0" selectLockedCells="1"/>
  <mergeCells count="16">
    <mergeCell ref="G16:H16"/>
    <mergeCell ref="G83:H83"/>
    <mergeCell ref="G76:H76"/>
    <mergeCell ref="G65:H65"/>
    <mergeCell ref="G51:H51"/>
    <mergeCell ref="G27:H27"/>
    <mergeCell ref="G1:N1"/>
    <mergeCell ref="G5:N5"/>
    <mergeCell ref="R9:U9"/>
    <mergeCell ref="G2:I2"/>
    <mergeCell ref="G3:I3"/>
    <mergeCell ref="K2:N2"/>
    <mergeCell ref="K3:N3"/>
    <mergeCell ref="K4:L4"/>
    <mergeCell ref="G4:I4"/>
    <mergeCell ref="G7:H7"/>
  </mergeCells>
  <conditionalFormatting sqref="M111:M124 M8:M25">
    <cfRule type="cellIs" dxfId="161" priority="285" stopIfTrue="1" operator="equal">
      <formula>"TBC"</formula>
    </cfRule>
    <cfRule type="cellIs" dxfId="160" priority="351" stopIfTrue="1" operator="equal">
      <formula>"M"</formula>
    </cfRule>
    <cfRule type="cellIs" dxfId="159" priority="352" stopIfTrue="1" operator="equal">
      <formula>"L"</formula>
    </cfRule>
    <cfRule type="cellIs" dxfId="158" priority="353" stopIfTrue="1" operator="equal">
      <formula>"H"</formula>
    </cfRule>
    <cfRule type="cellIs" dxfId="157" priority="354" stopIfTrue="1" operator="equal">
      <formula>"VH"</formula>
    </cfRule>
  </conditionalFormatting>
  <conditionalFormatting sqref="I111:I124">
    <cfRule type="cellIs" dxfId="156" priority="268" operator="equal">
      <formula>"TBC"</formula>
    </cfRule>
  </conditionalFormatting>
  <conditionalFormatting sqref="I87:I110 I8:I22">
    <cfRule type="cellIs" dxfId="155" priority="267" operator="equal">
      <formula>"TBC"</formula>
    </cfRule>
  </conditionalFormatting>
  <conditionalFormatting sqref="M26:M27">
    <cfRule type="cellIs" dxfId="154" priority="204" stopIfTrue="1" operator="equal">
      <formula>"TBC"</formula>
    </cfRule>
    <cfRule type="cellIs" dxfId="153" priority="205" stopIfTrue="1" operator="equal">
      <formula>"M"</formula>
    </cfRule>
    <cfRule type="cellIs" dxfId="152" priority="206" stopIfTrue="1" operator="equal">
      <formula>"L"</formula>
    </cfRule>
    <cfRule type="cellIs" dxfId="151" priority="207" stopIfTrue="1" operator="equal">
      <formula>"H"</formula>
    </cfRule>
    <cfRule type="cellIs" dxfId="150" priority="208" stopIfTrue="1" operator="equal">
      <formula>"VH"</formula>
    </cfRule>
  </conditionalFormatting>
  <conditionalFormatting sqref="I26">
    <cfRule type="cellIs" dxfId="149" priority="203" operator="equal">
      <formula>"TBC"</formula>
    </cfRule>
  </conditionalFormatting>
  <conditionalFormatting sqref="I50">
    <cfRule type="cellIs" dxfId="148" priority="192" operator="equal">
      <formula>"TBC"</formula>
    </cfRule>
  </conditionalFormatting>
  <conditionalFormatting sqref="I64">
    <cfRule type="cellIs" dxfId="147" priority="181" operator="equal">
      <formula>"TBC"</formula>
    </cfRule>
  </conditionalFormatting>
  <conditionalFormatting sqref="I75">
    <cfRule type="cellIs" dxfId="146" priority="170" operator="equal">
      <formula>"TBC"</formula>
    </cfRule>
  </conditionalFormatting>
  <conditionalFormatting sqref="I82:I86">
    <cfRule type="cellIs" dxfId="145" priority="159" operator="equal">
      <formula>"TBC"</formula>
    </cfRule>
  </conditionalFormatting>
  <conditionalFormatting sqref="I27:I46">
    <cfRule type="cellIs" dxfId="144" priority="103" operator="equal">
      <formula>"TBC"</formula>
    </cfRule>
  </conditionalFormatting>
  <conditionalFormatting sqref="I51:I60">
    <cfRule type="cellIs" dxfId="143" priority="102" operator="equal">
      <formula>"TBC"</formula>
    </cfRule>
  </conditionalFormatting>
  <conditionalFormatting sqref="I65:I71">
    <cfRule type="cellIs" dxfId="142" priority="101" operator="equal">
      <formula>"TBC"</formula>
    </cfRule>
  </conditionalFormatting>
  <conditionalFormatting sqref="I76:I78">
    <cfRule type="cellIs" dxfId="141" priority="100" operator="equal">
      <formula>"TBC"</formula>
    </cfRule>
  </conditionalFormatting>
  <conditionalFormatting sqref="I23:I25">
    <cfRule type="cellIs" dxfId="140" priority="97" operator="equal">
      <formula>"TBC"</formula>
    </cfRule>
  </conditionalFormatting>
  <conditionalFormatting sqref="M28:M110">
    <cfRule type="cellIs" dxfId="139" priority="5" stopIfTrue="1" operator="equal">
      <formula>"TBC"</formula>
    </cfRule>
    <cfRule type="cellIs" dxfId="138" priority="6" stopIfTrue="1" operator="equal">
      <formula>"M"</formula>
    </cfRule>
    <cfRule type="cellIs" dxfId="137" priority="7" stopIfTrue="1" operator="equal">
      <formula>"L"</formula>
    </cfRule>
    <cfRule type="cellIs" dxfId="136" priority="8" stopIfTrue="1" operator="equal">
      <formula>"H"</formula>
    </cfRule>
    <cfRule type="cellIs" dxfId="135" priority="9" stopIfTrue="1" operator="equal">
      <formula>"VH"</formula>
    </cfRule>
  </conditionalFormatting>
  <conditionalFormatting sqref="I47:I49">
    <cfRule type="cellIs" dxfId="134" priority="4" operator="equal">
      <formula>"TBC"</formula>
    </cfRule>
  </conditionalFormatting>
  <conditionalFormatting sqref="I61:I63">
    <cfRule type="cellIs" dxfId="133" priority="3" operator="equal">
      <formula>"TBC"</formula>
    </cfRule>
  </conditionalFormatting>
  <conditionalFormatting sqref="I72:I74">
    <cfRule type="cellIs" dxfId="132" priority="2" operator="equal">
      <formula>"TBC"</formula>
    </cfRule>
  </conditionalFormatting>
  <conditionalFormatting sqref="I79:I81">
    <cfRule type="cellIs" dxfId="131" priority="1" operator="equal">
      <formula>"TBC"</formula>
    </cfRule>
  </conditionalFormatting>
  <dataValidations xWindow="561" yWindow="799" count="5">
    <dataValidation type="list" allowBlank="1" showInputMessage="1" showErrorMessage="1" sqref="I66:I75 I52:I64 I77:I124 I28:I50 I8:I15 I17:I26">
      <formula1>$P$9:$P$12</formula1>
    </dataValidation>
    <dataValidation allowBlank="1" showInputMessage="1" showErrorMessage="1" promptTitle="Guidance" prompt="The question must be worded such that a positive hazard yields a result of YES_x000a_" sqref="H23:H25 H47:H49 H61:H63 H72:H74 H79:H81"/>
    <dataValidation type="list" allowBlank="1" showInputMessage="1" showErrorMessage="1" prompt="1 - Most Unlikely_x000a_2 - Unlikely_x000a_3 - Foreseeable_x000a_4 - Likely_x000a_5 - Almost certain" sqref="K28:K49 K77:K81 K84:K86 K52:K63 K66:K74 K15:K25">
      <formula1>$O$9:$O$13</formula1>
    </dataValidation>
    <dataValidation type="list" allowBlank="1" showInputMessage="1" showErrorMessage="1" sqref="I16 I27 I51 I65 I76">
      <formula1>$P$12:$P$12</formula1>
    </dataValidation>
    <dataValidation type="list" allowBlank="1" showInputMessage="1" showErrorMessage="1" prompt="1 - Insignificant_x000a_2 - Minor_x000a_3 - Moderate_x000a_4 - Major_x000a_5 - Catastrophic" sqref="L23:L25 L47:L49 L61:L63 L72:L74 L79:L81 L8">
      <formula1>$O$9:$O$13</formula1>
    </dataValidation>
  </dataValidations>
  <pageMargins left="0.7" right="0.7" top="0.75" bottom="0.75" header="0.3" footer="0.3"/>
  <pageSetup paperSize="9" scale="88" fitToHeight="0" orientation="landscape" r:id="rId1"/>
  <headerFooter>
    <oddFooter xml:space="preserve">&amp;CDWI - Private Water Risk Assessment tool V2.0 - Page &amp;P of &amp;N
</oddFooter>
  </headerFooter>
  <ignoredErrors>
    <ignoredError sqref="G5" evalError="1"/>
  </ignoredErrors>
  <extLst>
    <ext xmlns:x14="http://schemas.microsoft.com/office/spreadsheetml/2009/9/main" uri="{CCE6A557-97BC-4b89-ADB6-D9C93CAAB3DF}">
      <x14:dataValidations xmlns:xm="http://schemas.microsoft.com/office/excel/2006/main" xWindow="561" yWindow="799" count="1">
        <x14:dataValidation type="list" allowBlank="1" showInputMessage="1" showErrorMessage="1">
          <x14:formula1>
            <xm:f>Lookup_Admin!$A$2:$A$233</xm:f>
          </x14:formula1>
          <xm:sqref>M4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212"/>
  <sheetViews>
    <sheetView zoomScaleNormal="100" workbookViewId="0">
      <selection activeCell="E6" sqref="E6"/>
    </sheetView>
  </sheetViews>
  <sheetFormatPr defaultColWidth="0" defaultRowHeight="15" zeroHeight="1" x14ac:dyDescent="0.25"/>
  <cols>
    <col min="1" max="1" width="8.85546875" style="52" customWidth="1"/>
    <col min="2" max="2" width="54.7109375" style="52" customWidth="1"/>
    <col min="3" max="3" width="10.28515625" style="52" bestFit="1" customWidth="1"/>
    <col min="4" max="4" width="10.7109375" style="52" customWidth="1"/>
    <col min="5" max="5" width="36" style="52" customWidth="1"/>
    <col min="6" max="7" width="9.140625" style="51" hidden="1" customWidth="1"/>
    <col min="8" max="16384" width="9.140625" style="52" hidden="1"/>
  </cols>
  <sheetData>
    <row r="1" spans="1:10" ht="69.75" customHeight="1" x14ac:dyDescent="0.4">
      <c r="A1" s="222" t="s">
        <v>752</v>
      </c>
      <c r="B1" s="223"/>
      <c r="C1" s="223"/>
      <c r="D1" s="223"/>
      <c r="E1" s="223"/>
    </row>
    <row r="2" spans="1:10" ht="18.75" x14ac:dyDescent="0.25">
      <c r="A2" s="114" t="s">
        <v>158</v>
      </c>
      <c r="B2" s="224" t="str">
        <f>Supply_Details!B7</f>
        <v xml:space="preserve">Local Authority:      Supply Reference: </v>
      </c>
      <c r="C2" s="224"/>
      <c r="D2" s="224"/>
      <c r="E2" s="224"/>
      <c r="I2" s="53"/>
      <c r="J2" s="53"/>
    </row>
    <row r="3" spans="1:10" x14ac:dyDescent="0.25">
      <c r="A3" s="224" t="str">
        <f>Supply_Details!C7</f>
        <v xml:space="preserve">Supply Name &amp; Address:       </v>
      </c>
      <c r="B3" s="224"/>
      <c r="C3" s="224"/>
      <c r="D3" s="224"/>
      <c r="E3" s="224"/>
      <c r="I3" s="53"/>
      <c r="J3" s="53"/>
    </row>
    <row r="4" spans="1:10" x14ac:dyDescent="0.25">
      <c r="A4" s="101" t="s">
        <v>178</v>
      </c>
      <c r="B4" s="101" t="s">
        <v>688</v>
      </c>
      <c r="C4" s="101" t="s">
        <v>24</v>
      </c>
      <c r="D4" s="101" t="s">
        <v>25</v>
      </c>
      <c r="E4" s="101" t="s">
        <v>27</v>
      </c>
      <c r="I4" s="53"/>
      <c r="J4" s="53"/>
    </row>
    <row r="5" spans="1:10" ht="60" customHeight="1" x14ac:dyDescent="0.25">
      <c r="A5" s="50" t="str">
        <f>IF(ISERROR(VLOOKUP($F5,Risk_Assessment!$A:$N,7,FALSE)),"",VLOOKUP($F5,Risk_Assessment!$A:$N,7,FALSE))</f>
        <v>A0</v>
      </c>
      <c r="B5" s="50" t="str">
        <f>IF(ISERROR(VLOOKUP($F5,Risk_Assessment!$A:$N,8,FALSE)),"",VLOOKUP($F5,Risk_Assessment!$A:$N,8,FALSE))</f>
        <v>Have there been any changes since risk assessment last carried out?</v>
      </c>
      <c r="C5" s="50"/>
      <c r="D5" s="50"/>
      <c r="E5" s="50">
        <f>IF(ISERROR(VLOOKUP($F5,Risk_Assessment!$A:$N,14,FALSE)),"",VLOOKUP($F5,Risk_Assessment!$A:$N,14,FALSE))</f>
        <v>0</v>
      </c>
      <c r="F5" s="51" t="str">
        <f t="shared" ref="F5:F68" si="0">CONCATENATE($A$2,G5)</f>
        <v>TBC1</v>
      </c>
      <c r="G5" s="51">
        <f>G4+1</f>
        <v>1</v>
      </c>
      <c r="I5" s="53"/>
      <c r="J5" s="53"/>
    </row>
    <row r="6" spans="1:10" ht="60" customHeight="1" x14ac:dyDescent="0.25">
      <c r="A6" s="50" t="str">
        <f>IF(ISERROR(VLOOKUP($F6,Risk_Assessment!$A:$N,7,FALSE)),"",VLOOKUP($F6,Risk_Assessment!$A:$N,7,FALSE))</f>
        <v>A1</v>
      </c>
      <c r="B6" s="50" t="str">
        <f>IF(ISERROR(VLOOKUP($F6,Risk_Assessment!$A:$N,8,FALSE)),"",VLOOKUP($F6,Risk_Assessment!$A:$N,8,FALSE))</f>
        <v>Is there a site plan and/or schematic showing location of source, chambers, tanks, distribution network including valves, pipes, consumer premises etc.?</v>
      </c>
      <c r="C6" s="50"/>
      <c r="D6" s="50"/>
      <c r="E6" s="162">
        <f>IF(ISERROR(VLOOKUP($F6,Risk_Assessment!$A:$N,14,FALSE)),"",VLOOKUP($F6,Risk_Assessment!$A:$N,14,FALSE))</f>
        <v>0</v>
      </c>
      <c r="F6" s="51" t="str">
        <f t="shared" si="0"/>
        <v>TBC2</v>
      </c>
      <c r="G6" s="51">
        <f>G5+1</f>
        <v>2</v>
      </c>
      <c r="I6" s="53"/>
      <c r="J6" s="53"/>
    </row>
    <row r="7" spans="1:10" ht="60" customHeight="1" x14ac:dyDescent="0.25">
      <c r="A7" s="50" t="str">
        <f>IF(ISERROR(VLOOKUP($F7,Risk_Assessment!$A:$N,7,FALSE)),"",VLOOKUP($F7,Risk_Assessment!$A:$N,7,FALSE))</f>
        <v>A2</v>
      </c>
      <c r="B7" s="50" t="str">
        <f>IF(ISERROR(VLOOKUP($F7,Risk_Assessment!$A:$N,8,FALSE)),"",VLOOKUP($F7,Risk_Assessment!$A:$N,8,FALSE))</f>
        <v>Are there any procedures and/or written records for the supply (i.e. for checks, monitoring or maintenance, etc.)?</v>
      </c>
      <c r="C7" s="50"/>
      <c r="D7" s="50"/>
      <c r="E7" s="162">
        <f>IF(ISERROR(VLOOKUP($F7,Risk_Assessment!$A:$N,14,FALSE)),"",VLOOKUP($F7,Risk_Assessment!$A:$N,14,FALSE))</f>
        <v>0</v>
      </c>
      <c r="F7" s="51" t="str">
        <f t="shared" si="0"/>
        <v>TBC3</v>
      </c>
      <c r="G7" s="51">
        <f t="shared" ref="G7:G70" si="1">G6+1</f>
        <v>3</v>
      </c>
    </row>
    <row r="8" spans="1:10" ht="60" customHeight="1" x14ac:dyDescent="0.25">
      <c r="A8" s="50" t="str">
        <f>IF(ISERROR(VLOOKUP($F8,Risk_Assessment!$A:$N,7,FALSE)),"",VLOOKUP($F8,Risk_Assessment!$A:$N,7,FALSE))</f>
        <v>A3</v>
      </c>
      <c r="B8" s="50" t="str">
        <f>IF(ISERROR(VLOOKUP($F8,Risk_Assessment!$A:$N,8,FALSE)),"",VLOOKUP($F8,Risk_Assessment!$A:$N,8,FALSE))</f>
        <v>Are there any manufacturers' instructions for the equipment on the supply?</v>
      </c>
      <c r="C8" s="50"/>
      <c r="D8" s="50"/>
      <c r="E8" s="162">
        <f>IF(ISERROR(VLOOKUP($F8,Risk_Assessment!$A:$N,14,FALSE)),"",VLOOKUP($F8,Risk_Assessment!$A:$N,14,FALSE))</f>
        <v>0</v>
      </c>
      <c r="F8" s="51" t="str">
        <f t="shared" si="0"/>
        <v>TBC4</v>
      </c>
      <c r="G8" s="51">
        <f t="shared" si="1"/>
        <v>4</v>
      </c>
    </row>
    <row r="9" spans="1:10" ht="60" customHeight="1" x14ac:dyDescent="0.25">
      <c r="A9" s="50" t="str">
        <f>IF(ISERROR(VLOOKUP($F9,Risk_Assessment!$A:$N,7,FALSE)),"",VLOOKUP($F9,Risk_Assessment!$A:$N,7,FALSE))</f>
        <v>A4</v>
      </c>
      <c r="B9" s="50" t="str">
        <f>IF(ISERROR(VLOOKUP($F9,Risk_Assessment!$A:$N,8,FALSE)),"",VLOOKUP($F9,Risk_Assessment!$A:$N,8,FALSE))</f>
        <v xml:space="preserve">Is there an emergency plan for the provision of an alternative water supply? </v>
      </c>
      <c r="C9" s="50"/>
      <c r="D9" s="50"/>
      <c r="E9" s="162">
        <f>IF(ISERROR(VLOOKUP($F9,Risk_Assessment!$A:$N,14,FALSE)),"",VLOOKUP($F9,Risk_Assessment!$A:$N,14,FALSE))</f>
        <v>0</v>
      </c>
      <c r="F9" s="51" t="str">
        <f t="shared" si="0"/>
        <v>TBC5</v>
      </c>
      <c r="G9" s="51">
        <f t="shared" si="1"/>
        <v>5</v>
      </c>
    </row>
    <row r="10" spans="1:10" ht="60" customHeight="1" x14ac:dyDescent="0.25">
      <c r="A10" s="50" t="str">
        <f>IF(ISERROR(VLOOKUP($F10,Risk_Assessment!$A:$N,7,FALSE)),"",VLOOKUP($F10,Risk_Assessment!$A:$N,7,FALSE))</f>
        <v>A5</v>
      </c>
      <c r="B10" s="50" t="str">
        <f>IF(ISERROR(VLOOKUP($F10,Risk_Assessment!$A:$N,8,FALSE)),"",VLOOKUP($F10,Risk_Assessment!$A:$N,8,FALSE))</f>
        <v xml:space="preserve">Has the owner or operators had appropriate training for the supply? </v>
      </c>
      <c r="C10" s="50"/>
      <c r="D10" s="50"/>
      <c r="E10" s="162">
        <f>IF(ISERROR(VLOOKUP($F10,Risk_Assessment!$A:$N,14,FALSE)),"",VLOOKUP($F10,Risk_Assessment!$A:$N,14,FALSE))</f>
        <v>0</v>
      </c>
      <c r="F10" s="51" t="str">
        <f t="shared" si="0"/>
        <v>TBC6</v>
      </c>
      <c r="G10" s="51">
        <f t="shared" si="1"/>
        <v>6</v>
      </c>
    </row>
    <row r="11" spans="1:10" ht="60" customHeight="1" x14ac:dyDescent="0.25">
      <c r="A11" s="50" t="str">
        <f>IF(ISERROR(VLOOKUP($F11,Risk_Assessment!$A:$N,7,FALSE)),"",VLOOKUP($F11,Risk_Assessment!$A:$N,7,FALSE))</f>
        <v>A6</v>
      </c>
      <c r="B11" s="50" t="str">
        <f>IF(ISERROR(VLOOKUP($F11,Risk_Assessment!$A:$N,8,FALSE)),"",VLOOKUP($F11,Risk_Assessment!$A:$N,8,FALSE))</f>
        <v>Does the sampling history identify the presence of any hazards?</v>
      </c>
      <c r="C11" s="50"/>
      <c r="D11" s="50"/>
      <c r="E11" s="162">
        <f>IF(ISERROR(VLOOKUP($F11,Risk_Assessment!$A:$N,14,FALSE)),"",VLOOKUP($F11,Risk_Assessment!$A:$N,14,FALSE))</f>
        <v>0</v>
      </c>
      <c r="F11" s="51" t="str">
        <f t="shared" si="0"/>
        <v>TBC7</v>
      </c>
      <c r="G11" s="51">
        <f t="shared" si="1"/>
        <v>7</v>
      </c>
    </row>
    <row r="12" spans="1:10" ht="60" customHeight="1" x14ac:dyDescent="0.25">
      <c r="A12" s="50" t="str">
        <f>IF(ISERROR(VLOOKUP($F12,Risk_Assessment!$A:$N,7,FALSE)),"",VLOOKUP($F12,Risk_Assessment!$A:$N,7,FALSE))</f>
        <v>E1</v>
      </c>
      <c r="B12" s="50" t="str">
        <f>IF(ISERROR(VLOOKUP($F12,Risk_Assessment!$A:$N,8,FALSE)),"",VLOOKUP($F12,Risk_Assessment!$A:$N,8,FALSE))</f>
        <v xml:space="preserve">Is there evidence the supply main is coal tar lined?  </v>
      </c>
      <c r="C12" s="50"/>
      <c r="D12" s="50"/>
      <c r="E12" s="162">
        <f>IF(ISERROR(VLOOKUP($F12,Risk_Assessment!$A:$N,14,FALSE)),"",VLOOKUP($F12,Risk_Assessment!$A:$N,14,FALSE))</f>
        <v>0</v>
      </c>
      <c r="F12" s="51" t="str">
        <f t="shared" si="0"/>
        <v>TBC8</v>
      </c>
      <c r="G12" s="51">
        <f t="shared" si="1"/>
        <v>8</v>
      </c>
    </row>
    <row r="13" spans="1:10" ht="60" customHeight="1" x14ac:dyDescent="0.25">
      <c r="A13" s="50" t="str">
        <f>IF(ISERROR(VLOOKUP($F13,Risk_Assessment!$A:$N,7,FALSE)),"",VLOOKUP($F13,Risk_Assessment!$A:$N,7,FALSE))</f>
        <v>E2</v>
      </c>
      <c r="B13" s="50" t="str">
        <f>IF(ISERROR(VLOOKUP($F13,Risk_Assessment!$A:$N,8,FALSE)),"",VLOOKUP($F13,Risk_Assessment!$A:$N,8,FALSE))</f>
        <v>Are there sediments in the main?</v>
      </c>
      <c r="C13" s="50"/>
      <c r="D13" s="50"/>
      <c r="E13" s="162">
        <f>IF(ISERROR(VLOOKUP($F13,Risk_Assessment!$A:$N,14,FALSE)),"",VLOOKUP($F13,Risk_Assessment!$A:$N,14,FALSE))</f>
        <v>0</v>
      </c>
      <c r="F13" s="51" t="str">
        <f t="shared" si="0"/>
        <v>TBC9</v>
      </c>
      <c r="G13" s="51">
        <f t="shared" si="1"/>
        <v>9</v>
      </c>
    </row>
    <row r="14" spans="1:10" ht="60" customHeight="1" x14ac:dyDescent="0.25">
      <c r="A14" s="50" t="str">
        <f>IF(ISERROR(VLOOKUP($F14,Risk_Assessment!$A:$N,7,FALSE)),"",VLOOKUP($F14,Risk_Assessment!$A:$N,7,FALSE))</f>
        <v>E3</v>
      </c>
      <c r="B14" s="50" t="str">
        <f>IF(ISERROR(VLOOKUP($F14,Risk_Assessment!$A:$N,8,FALSE)),"",VLOOKUP($F14,Risk_Assessment!$A:$N,8,FALSE))</f>
        <v>Is the section of main upstream of the point of supply subject to good turnover of water (e.g. are there connections to properties nearby which would ensure the water is refreshed in the main constantly)?</v>
      </c>
      <c r="C14" s="50"/>
      <c r="D14" s="50"/>
      <c r="E14" s="162">
        <f>IF(ISERROR(VLOOKUP($F14,Risk_Assessment!$A:$N,14,FALSE)),"",VLOOKUP($F14,Risk_Assessment!$A:$N,14,FALSE))</f>
        <v>0</v>
      </c>
      <c r="F14" s="51" t="str">
        <f t="shared" si="0"/>
        <v>TBC10</v>
      </c>
      <c r="G14" s="51">
        <f t="shared" si="1"/>
        <v>10</v>
      </c>
    </row>
    <row r="15" spans="1:10" ht="60" customHeight="1" x14ac:dyDescent="0.25">
      <c r="A15" s="50" t="str">
        <f>IF(ISERROR(VLOOKUP($F15,Risk_Assessment!$A:$N,7,FALSE)),"",VLOOKUP($F15,Risk_Assessment!$A:$N,7,FALSE))</f>
        <v>E4</v>
      </c>
      <c r="B15" s="50" t="str">
        <f>IF(ISERROR(VLOOKUP($F15,Risk_Assessment!$A:$N,8,FALSE)),"",VLOOKUP($F15,Risk_Assessment!$A:$N,8,FALSE))</f>
        <v>If the area feeding the supply has had water quality related complaints in the last 12 months, have the causes been mitigated?</v>
      </c>
      <c r="C15" s="50"/>
      <c r="D15" s="50"/>
      <c r="E15" s="162">
        <f>IF(ISERROR(VLOOKUP($F15,Risk_Assessment!$A:$N,14,FALSE)),"",VLOOKUP($F15,Risk_Assessment!$A:$N,14,FALSE))</f>
        <v>0</v>
      </c>
      <c r="F15" s="51" t="str">
        <f t="shared" si="0"/>
        <v>TBC11</v>
      </c>
      <c r="G15" s="51">
        <f t="shared" si="1"/>
        <v>11</v>
      </c>
    </row>
    <row r="16" spans="1:10" ht="60" customHeight="1" x14ac:dyDescent="0.25">
      <c r="A16" s="50" t="str">
        <f>IF(ISERROR(VLOOKUP($F16,Risk_Assessment!$A:$N,7,FALSE)),"",VLOOKUP($F16,Risk_Assessment!$A:$N,7,FALSE))</f>
        <v>E5</v>
      </c>
      <c r="B16" s="50" t="str">
        <f>IF(ISERROR(VLOOKUP($F16,Risk_Assessment!$A:$N,8,FALSE)),"",VLOOKUP($F16,Risk_Assessment!$A:$N,8,FALSE))</f>
        <v>Have any chemical parameters exceeded the standard in the previous 12 months in the mains supply?</v>
      </c>
      <c r="C16" s="50"/>
      <c r="D16" s="50"/>
      <c r="E16" s="162">
        <f>IF(ISERROR(VLOOKUP($F16,Risk_Assessment!$A:$N,14,FALSE)),"",VLOOKUP($F16,Risk_Assessment!$A:$N,14,FALSE))</f>
        <v>0</v>
      </c>
      <c r="F16" s="51" t="str">
        <f t="shared" si="0"/>
        <v>TBC12</v>
      </c>
      <c r="G16" s="51">
        <f t="shared" si="1"/>
        <v>12</v>
      </c>
    </row>
    <row r="17" spans="1:7" ht="60" customHeight="1" x14ac:dyDescent="0.25">
      <c r="A17" s="50" t="str">
        <f>IF(ISERROR(VLOOKUP($F17,Risk_Assessment!$A:$N,7,FALSE)),"",VLOOKUP($F17,Risk_Assessment!$A:$N,7,FALSE))</f>
        <v>E6</v>
      </c>
      <c r="B17" s="50" t="str">
        <f>IF(ISERROR(VLOOKUP($F17,Risk_Assessment!$A:$N,8,FALSE)),"",VLOOKUP($F17,Risk_Assessment!$A:$N,8,FALSE))</f>
        <v>Are there backflow protection deficiencies at any upstream industrial or commercial premises?</v>
      </c>
      <c r="C17" s="50"/>
      <c r="D17" s="50"/>
      <c r="E17" s="162">
        <f>IF(ISERROR(VLOOKUP($F17,Risk_Assessment!$A:$N,14,FALSE)),"",VLOOKUP($F17,Risk_Assessment!$A:$N,14,FALSE))</f>
        <v>0</v>
      </c>
      <c r="F17" s="51" t="str">
        <f t="shared" si="0"/>
        <v>TBC13</v>
      </c>
      <c r="G17" s="51">
        <f t="shared" si="1"/>
        <v>13</v>
      </c>
    </row>
    <row r="18" spans="1:7" ht="60" customHeight="1" x14ac:dyDescent="0.25">
      <c r="A18" s="50" t="str">
        <f>IF(ISERROR(VLOOKUP($F18,Risk_Assessment!$A:$N,7,FALSE)),"",VLOOKUP($F18,Risk_Assessment!$A:$N,7,FALSE))</f>
        <v>E7</v>
      </c>
      <c r="B18" s="50">
        <f>IF(ISERROR(VLOOKUP($F18,Risk_Assessment!$A:$N,8,FALSE)),"",VLOOKUP($F18,Risk_Assessment!$A:$N,8,FALSE))</f>
        <v>0</v>
      </c>
      <c r="C18" s="50"/>
      <c r="D18" s="50"/>
      <c r="E18" s="162">
        <f>IF(ISERROR(VLOOKUP($F18,Risk_Assessment!$A:$N,14,FALSE)),"",VLOOKUP($F18,Risk_Assessment!$A:$N,14,FALSE))</f>
        <v>0</v>
      </c>
      <c r="F18" s="51" t="str">
        <f t="shared" si="0"/>
        <v>TBC14</v>
      </c>
      <c r="G18" s="51">
        <f t="shared" si="1"/>
        <v>14</v>
      </c>
    </row>
    <row r="19" spans="1:7" ht="60" customHeight="1" x14ac:dyDescent="0.25">
      <c r="A19" s="50" t="str">
        <f>IF(ISERROR(VLOOKUP($F19,Risk_Assessment!$A:$N,7,FALSE)),"",VLOOKUP($F19,Risk_Assessment!$A:$N,7,FALSE))</f>
        <v>E8</v>
      </c>
      <c r="B19" s="50">
        <f>IF(ISERROR(VLOOKUP($F19,Risk_Assessment!$A:$N,8,FALSE)),"",VLOOKUP($F19,Risk_Assessment!$A:$N,8,FALSE))</f>
        <v>0</v>
      </c>
      <c r="C19" s="50"/>
      <c r="D19" s="50"/>
      <c r="E19" s="162">
        <f>IF(ISERROR(VLOOKUP($F19,Risk_Assessment!$A:$N,14,FALSE)),"",VLOOKUP($F19,Risk_Assessment!$A:$N,14,FALSE))</f>
        <v>0</v>
      </c>
      <c r="F19" s="51" t="str">
        <f t="shared" si="0"/>
        <v>TBC15</v>
      </c>
      <c r="G19" s="51">
        <f t="shared" si="1"/>
        <v>15</v>
      </c>
    </row>
    <row r="20" spans="1:7" ht="60" customHeight="1" x14ac:dyDescent="0.25">
      <c r="A20" s="50" t="str">
        <f>IF(ISERROR(VLOOKUP($F20,Risk_Assessment!$A:$N,7,FALSE)),"",VLOOKUP($F20,Risk_Assessment!$A:$N,7,FALSE))</f>
        <v>E9</v>
      </c>
      <c r="B20" s="50">
        <f>IF(ISERROR(VLOOKUP($F20,Risk_Assessment!$A:$N,8,FALSE)),"",VLOOKUP($F20,Risk_Assessment!$A:$N,8,FALSE))</f>
        <v>0</v>
      </c>
      <c r="C20" s="50"/>
      <c r="D20" s="50"/>
      <c r="E20" s="162">
        <f>IF(ISERROR(VLOOKUP($F20,Risk_Assessment!$A:$N,14,FALSE)),"",VLOOKUP($F20,Risk_Assessment!$A:$N,14,FALSE))</f>
        <v>0</v>
      </c>
      <c r="F20" s="51" t="str">
        <f t="shared" si="0"/>
        <v>TBC16</v>
      </c>
      <c r="G20" s="51">
        <f t="shared" si="1"/>
        <v>16</v>
      </c>
    </row>
    <row r="21" spans="1:7" ht="60" customHeight="1" x14ac:dyDescent="0.25">
      <c r="A21" s="50" t="str">
        <f>IF(ISERROR(VLOOKUP($F21,Risk_Assessment!$A:$N,7,FALSE)),"",VLOOKUP($F21,Risk_Assessment!$A:$N,7,FALSE))</f>
        <v>V1</v>
      </c>
      <c r="B21" s="50" t="str">
        <f>IF(ISERROR(VLOOKUP($F21,Risk_Assessment!$A:$N,8,FALSE)),"",VLOOKUP($F21,Risk_Assessment!$A:$N,8,FALSE))</f>
        <v>After treatment is the water fully compliant with quality standards?</v>
      </c>
      <c r="C21" s="50"/>
      <c r="D21" s="50"/>
      <c r="E21" s="162">
        <f>IF(ISERROR(VLOOKUP($F21,Risk_Assessment!$A:$N,14,FALSE)),"",VLOOKUP($F21,Risk_Assessment!$A:$N,14,FALSE))</f>
        <v>0</v>
      </c>
      <c r="F21" s="51" t="str">
        <f t="shared" si="0"/>
        <v>TBC17</v>
      </c>
      <c r="G21" s="51">
        <f t="shared" si="1"/>
        <v>17</v>
      </c>
    </row>
    <row r="22" spans="1:7" ht="60" customHeight="1" x14ac:dyDescent="0.25">
      <c r="A22" s="50" t="str">
        <f>IF(ISERROR(VLOOKUP($F22,Risk_Assessment!$A:$N,7,FALSE)),"",VLOOKUP($F22,Risk_Assessment!$A:$N,7,FALSE))</f>
        <v>V2</v>
      </c>
      <c r="B22" s="50" t="str">
        <f>IF(ISERROR(VLOOKUP($F22,Risk_Assessment!$A:$N,8,FALSE)),"",VLOOKUP($F22,Risk_Assessment!$A:$N,8,FALSE))</f>
        <v>Are there latrines, septic tanks, waste pipes, animal enclosures or cess pits present in the vicinity of the distribution system?</v>
      </c>
      <c r="C22" s="50"/>
      <c r="D22" s="50"/>
      <c r="E22" s="162">
        <f>IF(ISERROR(VLOOKUP($F22,Risk_Assessment!$A:$N,14,FALSE)),"",VLOOKUP($F22,Risk_Assessment!$A:$N,14,FALSE))</f>
        <v>0</v>
      </c>
      <c r="F22" s="51" t="str">
        <f t="shared" si="0"/>
        <v>TBC18</v>
      </c>
      <c r="G22" s="51">
        <f t="shared" si="1"/>
        <v>18</v>
      </c>
    </row>
    <row r="23" spans="1:7" ht="60" customHeight="1" x14ac:dyDescent="0.25">
      <c r="A23" s="50" t="str">
        <f>IF(ISERROR(VLOOKUP($F23,Risk_Assessment!$A:$N,7,FALSE)),"",VLOOKUP($F23,Risk_Assessment!$A:$N,7,FALSE))</f>
        <v>V3</v>
      </c>
      <c r="B23" s="50" t="str">
        <f>IF(ISERROR(VLOOKUP($F23,Risk_Assessment!$A:$N,8,FALSE)),"",VLOOKUP($F23,Risk_Assessment!$A:$N,8,FALSE))</f>
        <v>Is there evidence of disinfection by-products in the network (e.g. taste problems due to THM's)?</v>
      </c>
      <c r="C23" s="50"/>
      <c r="D23" s="50"/>
      <c r="E23" s="162">
        <f>IF(ISERROR(VLOOKUP($F23,Risk_Assessment!$A:$N,14,FALSE)),"",VLOOKUP($F23,Risk_Assessment!$A:$N,14,FALSE))</f>
        <v>0</v>
      </c>
      <c r="F23" s="51" t="str">
        <f t="shared" si="0"/>
        <v>TBC19</v>
      </c>
      <c r="G23" s="51">
        <f t="shared" si="1"/>
        <v>19</v>
      </c>
    </row>
    <row r="24" spans="1:7" ht="60" customHeight="1" x14ac:dyDescent="0.25">
      <c r="A24" s="50" t="str">
        <f>IF(ISERROR(VLOOKUP($F24,Risk_Assessment!$A:$N,7,FALSE)),"",VLOOKUP($F24,Risk_Assessment!$A:$N,7,FALSE))</f>
        <v>V4</v>
      </c>
      <c r="B24" s="50" t="str">
        <f>IF(ISERROR(VLOOKUP($F24,Risk_Assessment!$A:$N,8,FALSE)),"",VLOOKUP($F24,Risk_Assessment!$A:$N,8,FALSE))</f>
        <v>If chlorine disinfection is practiced is there a disinfectant residual in the distribution network?</v>
      </c>
      <c r="C24" s="50"/>
      <c r="D24" s="50"/>
      <c r="E24" s="162">
        <f>IF(ISERROR(VLOOKUP($F24,Risk_Assessment!$A:$N,14,FALSE)),"",VLOOKUP($F24,Risk_Assessment!$A:$N,14,FALSE))</f>
        <v>0</v>
      </c>
      <c r="F24" s="51" t="str">
        <f t="shared" si="0"/>
        <v>TBC20</v>
      </c>
      <c r="G24" s="51">
        <f t="shared" si="1"/>
        <v>20</v>
      </c>
    </row>
    <row r="25" spans="1:7" ht="60" customHeight="1" x14ac:dyDescent="0.25">
      <c r="A25" s="50" t="str">
        <f>IF(ISERROR(VLOOKUP($F25,Risk_Assessment!$A:$N,7,FALSE)),"",VLOOKUP($F25,Risk_Assessment!$A:$N,7,FALSE))</f>
        <v>V5</v>
      </c>
      <c r="B25" s="50" t="str">
        <f>IF(ISERROR(VLOOKUP($F25,Risk_Assessment!$A:$N,8,FALSE)),"",VLOOKUP($F25,Risk_Assessment!$A:$N,8,FALSE))</f>
        <v>Is there a suitable written procedure for mains repair and maintenance?</v>
      </c>
      <c r="C25" s="50"/>
      <c r="D25" s="50"/>
      <c r="E25" s="162">
        <f>IF(ISERROR(VLOOKUP($F25,Risk_Assessment!$A:$N,14,FALSE)),"",VLOOKUP($F25,Risk_Assessment!$A:$N,14,FALSE))</f>
        <v>0</v>
      </c>
      <c r="F25" s="51" t="str">
        <f t="shared" si="0"/>
        <v>TBC21</v>
      </c>
      <c r="G25" s="51">
        <f t="shared" si="1"/>
        <v>21</v>
      </c>
    </row>
    <row r="26" spans="1:7" ht="60" customHeight="1" x14ac:dyDescent="0.25">
      <c r="A26" s="50" t="str">
        <f>IF(ISERROR(VLOOKUP($F26,Risk_Assessment!$A:$N,7,FALSE)),"",VLOOKUP($F26,Risk_Assessment!$A:$N,7,FALSE))</f>
        <v>V6</v>
      </c>
      <c r="B26" s="50" t="str">
        <f>IF(ISERROR(VLOOKUP($F26,Risk_Assessment!$A:$N,8,FALSE)),"",VLOOKUP($F26,Risk_Assessment!$A:$N,8,FALSE))</f>
        <v>Is there history of any fractures or faults in the distribution system which could allow ingress of contamination?</v>
      </c>
      <c r="C26" s="50"/>
      <c r="D26" s="50"/>
      <c r="E26" s="162">
        <f>IF(ISERROR(VLOOKUP($F26,Risk_Assessment!$A:$N,14,FALSE)),"",VLOOKUP($F26,Risk_Assessment!$A:$N,14,FALSE))</f>
        <v>0</v>
      </c>
      <c r="F26" s="51" t="str">
        <f t="shared" si="0"/>
        <v>TBC22</v>
      </c>
      <c r="G26" s="51">
        <f t="shared" si="1"/>
        <v>22</v>
      </c>
    </row>
    <row r="27" spans="1:7" ht="60" customHeight="1" x14ac:dyDescent="0.25">
      <c r="A27" s="50" t="str">
        <f>IF(ISERROR(VLOOKUP($F27,Risk_Assessment!$A:$N,7,FALSE)),"",VLOOKUP($F27,Risk_Assessment!$A:$N,7,FALSE))</f>
        <v>V7</v>
      </c>
      <c r="B27" s="50" t="str">
        <f>IF(ISERROR(VLOOKUP($F27,Risk_Assessment!$A:$N,8,FALSE)),"",VLOOKUP($F27,Risk_Assessment!$A:$N,8,FALSE))</f>
        <v>Is there any other route by which contamination can enter the distribution network via back-flow?  If there is ponding of surface water or poor drainage, could water be pulled into the system during low pressure or changes in pressure, e.g. backflow from hoses, taps, or standpipes?</v>
      </c>
      <c r="C27" s="50"/>
      <c r="D27" s="50"/>
      <c r="E27" s="162">
        <f>IF(ISERROR(VLOOKUP($F27,Risk_Assessment!$A:$N,14,FALSE)),"",VLOOKUP($F27,Risk_Assessment!$A:$N,14,FALSE))</f>
        <v>0</v>
      </c>
      <c r="F27" s="51" t="str">
        <f t="shared" si="0"/>
        <v>TBC23</v>
      </c>
      <c r="G27" s="51">
        <f t="shared" si="1"/>
        <v>23</v>
      </c>
    </row>
    <row r="28" spans="1:7" ht="60" customHeight="1" x14ac:dyDescent="0.25">
      <c r="A28" s="50" t="str">
        <f>IF(ISERROR(VLOOKUP($F28,Risk_Assessment!$A:$N,7,FALSE)),"",VLOOKUP($F28,Risk_Assessment!$A:$N,7,FALSE))</f>
        <v>V8</v>
      </c>
      <c r="B28" s="50" t="str">
        <f>IF(ISERROR(VLOOKUP($F28,Risk_Assessment!$A:$N,8,FALSE)),"",VLOOKUP($F28,Risk_Assessment!$A:$N,8,FALSE))</f>
        <v xml:space="preserve">Is there evidence any pipes are coal tar lined? </v>
      </c>
      <c r="C28" s="50"/>
      <c r="D28" s="50"/>
      <c r="E28" s="162">
        <f>IF(ISERROR(VLOOKUP($F28,Risk_Assessment!$A:$N,14,FALSE)),"",VLOOKUP($F28,Risk_Assessment!$A:$N,14,FALSE))</f>
        <v>0</v>
      </c>
      <c r="F28" s="51" t="str">
        <f t="shared" si="0"/>
        <v>TBC24</v>
      </c>
      <c r="G28" s="51">
        <f t="shared" si="1"/>
        <v>24</v>
      </c>
    </row>
    <row r="29" spans="1:7" ht="60" customHeight="1" x14ac:dyDescent="0.25">
      <c r="A29" s="50" t="str">
        <f>IF(ISERROR(VLOOKUP($F29,Risk_Assessment!$A:$N,7,FALSE)),"",VLOOKUP($F29,Risk_Assessment!$A:$N,7,FALSE))</f>
        <v>V9</v>
      </c>
      <c r="B29" s="50" t="str">
        <f>IF(ISERROR(VLOOKUP($F29,Risk_Assessment!$A:$N,8,FALSE)),"",VLOOKUP($F29,Risk_Assessment!$A:$N,8,FALSE))</f>
        <v>Do any third parties have access to hydrants or other points in the distribution system?</v>
      </c>
      <c r="C29" s="50"/>
      <c r="D29" s="50"/>
      <c r="E29" s="162">
        <f>IF(ISERROR(VLOOKUP($F29,Risk_Assessment!$A:$N,14,FALSE)),"",VLOOKUP($F29,Risk_Assessment!$A:$N,14,FALSE))</f>
        <v>0</v>
      </c>
      <c r="F29" s="51" t="str">
        <f t="shared" si="0"/>
        <v>TBC25</v>
      </c>
      <c r="G29" s="51">
        <f t="shared" si="1"/>
        <v>25</v>
      </c>
    </row>
    <row r="30" spans="1:7" ht="60" customHeight="1" x14ac:dyDescent="0.25">
      <c r="A30" s="50" t="str">
        <f>IF(ISERROR(VLOOKUP($F30,Risk_Assessment!$A:$N,7,FALSE)),"",VLOOKUP($F30,Risk_Assessment!$A:$N,7,FALSE))</f>
        <v>V10</v>
      </c>
      <c r="B30" s="50" t="str">
        <f>IF(ISERROR(VLOOKUP($F30,Risk_Assessment!$A:$N,8,FALSE)),"",VLOOKUP($F30,Risk_Assessment!$A:$N,8,FALSE))</f>
        <v>Is there potential contamination of plastic pipes through designated contaminated land, oil from generators/household fuel tanks/fuel stores or solvent spillage?</v>
      </c>
      <c r="C30" s="50"/>
      <c r="D30" s="50"/>
      <c r="E30" s="162">
        <f>IF(ISERROR(VLOOKUP($F30,Risk_Assessment!$A:$N,14,FALSE)),"",VLOOKUP($F30,Risk_Assessment!$A:$N,14,FALSE))</f>
        <v>0</v>
      </c>
      <c r="F30" s="51" t="str">
        <f t="shared" si="0"/>
        <v>TBC26</v>
      </c>
      <c r="G30" s="51">
        <f t="shared" si="1"/>
        <v>26</v>
      </c>
    </row>
    <row r="31" spans="1:7" ht="60" customHeight="1" x14ac:dyDescent="0.25">
      <c r="A31" s="50" t="str">
        <f>IF(ISERROR(VLOOKUP($F31,Risk_Assessment!$A:$N,7,FALSE)),"",VLOOKUP($F31,Risk_Assessment!$A:$N,7,FALSE))</f>
        <v>V11</v>
      </c>
      <c r="B31" s="50" t="str">
        <f>IF(ISERROR(VLOOKUP($F31,Risk_Assessment!$A:$N,8,FALSE)),"",VLOOKUP($F31,Risk_Assessment!$A:$N,8,FALSE))</f>
        <v xml:space="preserve">Are there any pipes exposed and at risk of damage by any means e.g. vermin, vehicle, UV/sunlight damage, overheating or freezing? </v>
      </c>
      <c r="C31" s="50"/>
      <c r="D31" s="50"/>
      <c r="E31" s="162">
        <f>IF(ISERROR(VLOOKUP($F31,Risk_Assessment!$A:$N,14,FALSE)),"",VLOOKUP($F31,Risk_Assessment!$A:$N,14,FALSE))</f>
        <v>0</v>
      </c>
      <c r="F31" s="51" t="str">
        <f t="shared" si="0"/>
        <v>TBC27</v>
      </c>
      <c r="G31" s="51">
        <f t="shared" si="1"/>
        <v>27</v>
      </c>
    </row>
    <row r="32" spans="1:7" ht="60" customHeight="1" x14ac:dyDescent="0.25">
      <c r="A32" s="50" t="str">
        <f>IF(ISERROR(VLOOKUP($F32,Risk_Assessment!$A:$N,7,FALSE)),"",VLOOKUP($F32,Risk_Assessment!$A:$N,7,FALSE))</f>
        <v>V12</v>
      </c>
      <c r="B32" s="50" t="str">
        <f>IF(ISERROR(VLOOKUP($F32,Risk_Assessment!$A:$N,8,FALSE)),"",VLOOKUP($F32,Risk_Assessment!$A:$N,8,FALSE))</f>
        <v>If there are valves in the network which are normally closed, are there measures in place to control when and how they are operated?</v>
      </c>
      <c r="C32" s="50"/>
      <c r="D32" s="50"/>
      <c r="E32" s="162">
        <f>IF(ISERROR(VLOOKUP($F32,Risk_Assessment!$A:$N,14,FALSE)),"",VLOOKUP($F32,Risk_Assessment!$A:$N,14,FALSE))</f>
        <v>0</v>
      </c>
      <c r="F32" s="51" t="str">
        <f t="shared" si="0"/>
        <v>TBC28</v>
      </c>
      <c r="G32" s="51">
        <f t="shared" si="1"/>
        <v>28</v>
      </c>
    </row>
    <row r="33" spans="1:7" ht="60" customHeight="1" x14ac:dyDescent="0.25">
      <c r="A33" s="50" t="str">
        <f>IF(ISERROR(VLOOKUP($F33,Risk_Assessment!$A:$N,7,FALSE)),"",VLOOKUP($F33,Risk_Assessment!$A:$N,7,FALSE))</f>
        <v>V13</v>
      </c>
      <c r="B33" s="50" t="str">
        <f>IF(ISERROR(VLOOKUP($F33,Risk_Assessment!$A:$N,8,FALSE)),"",VLOOKUP($F33,Risk_Assessment!$A:$N,8,FALSE))</f>
        <v>Are there sections of pipework containing stagnant water?</v>
      </c>
      <c r="C33" s="50"/>
      <c r="D33" s="50"/>
      <c r="E33" s="162">
        <f>IF(ISERROR(VLOOKUP($F33,Risk_Assessment!$A:$N,14,FALSE)),"",VLOOKUP($F33,Risk_Assessment!$A:$N,14,FALSE))</f>
        <v>0</v>
      </c>
      <c r="F33" s="51" t="str">
        <f t="shared" si="0"/>
        <v>TBC29</v>
      </c>
      <c r="G33" s="51">
        <f t="shared" si="1"/>
        <v>29</v>
      </c>
    </row>
    <row r="34" spans="1:7" ht="60" customHeight="1" x14ac:dyDescent="0.25">
      <c r="A34" s="50" t="str">
        <f>IF(ISERROR(VLOOKUP($F34,Risk_Assessment!$A:$N,7,FALSE)),"",VLOOKUP($F34,Risk_Assessment!$A:$N,7,FALSE))</f>
        <v>V14</v>
      </c>
      <c r="B34" s="50" t="str">
        <f>IF(ISERROR(VLOOKUP($F34,Risk_Assessment!$A:$N,8,FALSE)),"",VLOOKUP($F34,Risk_Assessment!$A:$N,8,FALSE))</f>
        <v>Where there is copper pipework present, is it corroding?</v>
      </c>
      <c r="C34" s="50"/>
      <c r="D34" s="50"/>
      <c r="E34" s="162">
        <f>IF(ISERROR(VLOOKUP($F34,Risk_Assessment!$A:$N,14,FALSE)),"",VLOOKUP($F34,Risk_Assessment!$A:$N,14,FALSE))</f>
        <v>0</v>
      </c>
      <c r="F34" s="51" t="str">
        <f t="shared" si="0"/>
        <v>TBC30</v>
      </c>
      <c r="G34" s="51">
        <f t="shared" si="1"/>
        <v>30</v>
      </c>
    </row>
    <row r="35" spans="1:7" ht="60" customHeight="1" x14ac:dyDescent="0.25">
      <c r="A35" s="50" t="str">
        <f>IF(ISERROR(VLOOKUP($F35,Risk_Assessment!$A:$N,7,FALSE)),"",VLOOKUP($F35,Risk_Assessment!$A:$N,7,FALSE))</f>
        <v>V15</v>
      </c>
      <c r="B35" s="50" t="str">
        <f>IF(ISERROR(VLOOKUP($F35,Risk_Assessment!$A:$N,8,FALSE)),"",VLOOKUP($F35,Risk_Assessment!$A:$N,8,FALSE))</f>
        <v xml:space="preserve">Is there the potential for backflow from commercial premises, domestic premises, unauthorised connections, standpipes or unregulated supplies? </v>
      </c>
      <c r="C35" s="50"/>
      <c r="D35" s="50"/>
      <c r="E35" s="162">
        <f>IF(ISERROR(VLOOKUP($F35,Risk_Assessment!$A:$N,14,FALSE)),"",VLOOKUP($F35,Risk_Assessment!$A:$N,14,FALSE))</f>
        <v>0</v>
      </c>
      <c r="F35" s="51" t="str">
        <f t="shared" si="0"/>
        <v>TBC31</v>
      </c>
      <c r="G35" s="51">
        <f t="shared" si="1"/>
        <v>31</v>
      </c>
    </row>
    <row r="36" spans="1:7" ht="60" customHeight="1" x14ac:dyDescent="0.25">
      <c r="A36" s="50" t="str">
        <f>IF(ISERROR(VLOOKUP($F36,Risk_Assessment!$A:$N,7,FALSE)),"",VLOOKUP($F36,Risk_Assessment!$A:$N,7,FALSE))</f>
        <v>V16</v>
      </c>
      <c r="B36" s="50" t="str">
        <f>IF(ISERROR(VLOOKUP($F36,Risk_Assessment!$A:$N,8,FALSE)),"",VLOOKUP($F36,Risk_Assessment!$A:$N,8,FALSE))</f>
        <v>Are lead pipes present in the supply?</v>
      </c>
      <c r="C36" s="50"/>
      <c r="D36" s="50"/>
      <c r="E36" s="162">
        <f>IF(ISERROR(VLOOKUP($F36,Risk_Assessment!$A:$N,14,FALSE)),"",VLOOKUP($F36,Risk_Assessment!$A:$N,14,FALSE))</f>
        <v>0</v>
      </c>
      <c r="F36" s="51" t="str">
        <f t="shared" si="0"/>
        <v>TBC32</v>
      </c>
      <c r="G36" s="51">
        <f t="shared" si="1"/>
        <v>32</v>
      </c>
    </row>
    <row r="37" spans="1:7" ht="60" customHeight="1" x14ac:dyDescent="0.25">
      <c r="A37" s="50" t="str">
        <f>IF(ISERROR(VLOOKUP($F37,Risk_Assessment!$A:$N,7,FALSE)),"",VLOOKUP($F37,Risk_Assessment!$A:$N,7,FALSE))</f>
        <v>V17</v>
      </c>
      <c r="B37" s="50" t="str">
        <f>IF(ISERROR(VLOOKUP($F37,Risk_Assessment!$A:$N,8,FALSE)),"",VLOOKUP($F37,Risk_Assessment!$A:$N,8,FALSE))</f>
        <v>Do all junctions in the supply network, particularly animal watering systems and standpipes, have backflow protection?</v>
      </c>
      <c r="C37" s="50"/>
      <c r="D37" s="50"/>
      <c r="E37" s="162">
        <f>IF(ISERROR(VLOOKUP($F37,Risk_Assessment!$A:$N,14,FALSE)),"",VLOOKUP($F37,Risk_Assessment!$A:$N,14,FALSE))</f>
        <v>0</v>
      </c>
      <c r="F37" s="51" t="str">
        <f t="shared" si="0"/>
        <v>TBC33</v>
      </c>
      <c r="G37" s="51">
        <f t="shared" si="1"/>
        <v>33</v>
      </c>
    </row>
    <row r="38" spans="1:7" ht="60" customHeight="1" x14ac:dyDescent="0.25">
      <c r="A38" s="50" t="str">
        <f>IF(ISERROR(VLOOKUP($F38,Risk_Assessment!$A:$N,7,FALSE)),"",VLOOKUP($F38,Risk_Assessment!$A:$N,7,FALSE))</f>
        <v>V18</v>
      </c>
      <c r="B38" s="50" t="str">
        <f>IF(ISERROR(VLOOKUP($F38,Risk_Assessment!$A:$N,8,FALSE)),"",VLOOKUP($F38,Risk_Assessment!$A:$N,8,FALSE))</f>
        <v>Are there any known or potential cross-connections (between different sources, greywater systems, sewage pipes or other waste pipes)?</v>
      </c>
      <c r="C38" s="50"/>
      <c r="D38" s="50"/>
      <c r="E38" s="162">
        <f>IF(ISERROR(VLOOKUP($F38,Risk_Assessment!$A:$N,14,FALSE)),"",VLOOKUP($F38,Risk_Assessment!$A:$N,14,FALSE))</f>
        <v>0</v>
      </c>
      <c r="F38" s="51" t="str">
        <f t="shared" si="0"/>
        <v>TBC34</v>
      </c>
      <c r="G38" s="51">
        <f t="shared" si="1"/>
        <v>34</v>
      </c>
    </row>
    <row r="39" spans="1:7" ht="60" customHeight="1" x14ac:dyDescent="0.25">
      <c r="A39" s="50" t="str">
        <f>IF(ISERROR(VLOOKUP($F39,Risk_Assessment!$A:$N,7,FALSE)),"",VLOOKUP($F39,Risk_Assessment!$A:$N,7,FALSE))</f>
        <v>V19</v>
      </c>
      <c r="B39" s="50" t="str">
        <f>IF(ISERROR(VLOOKUP($F39,Risk_Assessment!$A:$N,8,FALSE)),"",VLOOKUP($F39,Risk_Assessment!$A:$N,8,FALSE))</f>
        <v>Have there been complaints or reports of water quality problems (e.g. taste, odours or reports of any aquatic animals (freshwater shrimp, louse or worms)?</v>
      </c>
      <c r="C39" s="50"/>
      <c r="D39" s="50"/>
      <c r="E39" s="162">
        <f>IF(ISERROR(VLOOKUP($F39,Risk_Assessment!$A:$N,14,FALSE)),"",VLOOKUP($F39,Risk_Assessment!$A:$N,14,FALSE))</f>
        <v>0</v>
      </c>
      <c r="F39" s="51" t="str">
        <f t="shared" si="0"/>
        <v>TBC35</v>
      </c>
      <c r="G39" s="51">
        <f t="shared" si="1"/>
        <v>35</v>
      </c>
    </row>
    <row r="40" spans="1:7" ht="60" customHeight="1" x14ac:dyDescent="0.25">
      <c r="A40" s="50" t="str">
        <f>IF(ISERROR(VLOOKUP($F40,Risk_Assessment!$A:$N,7,FALSE)),"",VLOOKUP($F40,Risk_Assessment!$A:$N,7,FALSE))</f>
        <v>V20</v>
      </c>
      <c r="B40" s="50">
        <f>IF(ISERROR(VLOOKUP($F40,Risk_Assessment!$A:$N,8,FALSE)),"",VLOOKUP($F40,Risk_Assessment!$A:$N,8,FALSE))</f>
        <v>0</v>
      </c>
      <c r="C40" s="50"/>
      <c r="D40" s="50"/>
      <c r="E40" s="162">
        <f>IF(ISERROR(VLOOKUP($F40,Risk_Assessment!$A:$N,14,FALSE)),"",VLOOKUP($F40,Risk_Assessment!$A:$N,14,FALSE))</f>
        <v>0</v>
      </c>
      <c r="F40" s="51" t="str">
        <f t="shared" si="0"/>
        <v>TBC36</v>
      </c>
      <c r="G40" s="51">
        <f t="shared" si="1"/>
        <v>36</v>
      </c>
    </row>
    <row r="41" spans="1:7" ht="60" customHeight="1" x14ac:dyDescent="0.25">
      <c r="A41" s="50" t="str">
        <f>IF(ISERROR(VLOOKUP($F41,Risk_Assessment!$A:$N,7,FALSE)),"",VLOOKUP($F41,Risk_Assessment!$A:$N,7,FALSE))</f>
        <v>V21</v>
      </c>
      <c r="B41" s="50">
        <f>IF(ISERROR(VLOOKUP($F41,Risk_Assessment!$A:$N,8,FALSE)),"",VLOOKUP($F41,Risk_Assessment!$A:$N,8,FALSE))</f>
        <v>0</v>
      </c>
      <c r="C41" s="50"/>
      <c r="D41" s="50"/>
      <c r="E41" s="162">
        <f>IF(ISERROR(VLOOKUP($F41,Risk_Assessment!$A:$N,14,FALSE)),"",VLOOKUP($F41,Risk_Assessment!$A:$N,14,FALSE))</f>
        <v>0</v>
      </c>
      <c r="F41" s="51" t="str">
        <f t="shared" si="0"/>
        <v>TBC37</v>
      </c>
      <c r="G41" s="51">
        <f t="shared" si="1"/>
        <v>37</v>
      </c>
    </row>
    <row r="42" spans="1:7" ht="60" customHeight="1" x14ac:dyDescent="0.25">
      <c r="A42" s="50" t="str">
        <f>IF(ISERROR(VLOOKUP($F42,Risk_Assessment!$A:$N,7,FALSE)),"",VLOOKUP($F42,Risk_Assessment!$A:$N,7,FALSE))</f>
        <v>V22</v>
      </c>
      <c r="B42" s="50">
        <f>IF(ISERROR(VLOOKUP($F42,Risk_Assessment!$A:$N,8,FALSE)),"",VLOOKUP($F42,Risk_Assessment!$A:$N,8,FALSE))</f>
        <v>0</v>
      </c>
      <c r="C42" s="50"/>
      <c r="D42" s="50"/>
      <c r="E42" s="162">
        <f>IF(ISERROR(VLOOKUP($F42,Risk_Assessment!$A:$N,14,FALSE)),"",VLOOKUP($F42,Risk_Assessment!$A:$N,14,FALSE))</f>
        <v>0</v>
      </c>
      <c r="F42" s="51" t="str">
        <f t="shared" si="0"/>
        <v>TBC38</v>
      </c>
      <c r="G42" s="51">
        <f t="shared" si="1"/>
        <v>38</v>
      </c>
    </row>
    <row r="43" spans="1:7" ht="60" customHeight="1" x14ac:dyDescent="0.25">
      <c r="A43" s="50" t="str">
        <f>IF(ISERROR(VLOOKUP($F43,Risk_Assessment!$A:$N,7,FALSE)),"",VLOOKUP($F43,Risk_Assessment!$A:$N,7,FALSE))</f>
        <v>W1</v>
      </c>
      <c r="B43" s="50" t="str">
        <f>IF(ISERROR(VLOOKUP($F43,Risk_Assessment!$A:$N,8,FALSE)),"",VLOOKUP($F43,Risk_Assessment!$A:$N,8,FALSE))</f>
        <v>Are all treated water reservoirs covered appropriately e.g. No risk of ingress and/or constructed of suitable material?</v>
      </c>
      <c r="C43" s="50"/>
      <c r="D43" s="50"/>
      <c r="E43" s="162">
        <f>IF(ISERROR(VLOOKUP($F43,Risk_Assessment!$A:$N,14,FALSE)),"",VLOOKUP($F43,Risk_Assessment!$A:$N,14,FALSE))</f>
        <v>0</v>
      </c>
      <c r="F43" s="51" t="str">
        <f t="shared" si="0"/>
        <v>TBC39</v>
      </c>
      <c r="G43" s="51">
        <f t="shared" si="1"/>
        <v>39</v>
      </c>
    </row>
    <row r="44" spans="1:7" ht="60" customHeight="1" x14ac:dyDescent="0.25">
      <c r="A44" s="50" t="str">
        <f>IF(ISERROR(VLOOKUP($F44,Risk_Assessment!$A:$N,7,FALSE)),"",VLOOKUP($F44,Risk_Assessment!$A:$N,7,FALSE))</f>
        <v>W2</v>
      </c>
      <c r="B44" s="50" t="str">
        <f>IF(ISERROR(VLOOKUP($F44,Risk_Assessment!$A:$N,8,FALSE)),"",VLOOKUP($F44,Risk_Assessment!$A:$N,8,FALSE))</f>
        <v>Are all treated water reservoirs of sufficient structural integrity to prevent ingress of contamination, including covers?</v>
      </c>
      <c r="C44" s="50"/>
      <c r="D44" s="50"/>
      <c r="E44" s="162">
        <f>IF(ISERROR(VLOOKUP($F44,Risk_Assessment!$A:$N,14,FALSE)),"",VLOOKUP($F44,Risk_Assessment!$A:$N,14,FALSE))</f>
        <v>0</v>
      </c>
      <c r="F44" s="51" t="str">
        <f t="shared" si="0"/>
        <v>TBC40</v>
      </c>
      <c r="G44" s="51">
        <f t="shared" si="1"/>
        <v>40</v>
      </c>
    </row>
    <row r="45" spans="1:7" ht="60" customHeight="1" x14ac:dyDescent="0.25">
      <c r="A45" s="50" t="str">
        <f>IF(ISERROR(VLOOKUP($F45,Risk_Assessment!$A:$N,7,FALSE)),"",VLOOKUP($F45,Risk_Assessment!$A:$N,7,FALSE))</f>
        <v>W3</v>
      </c>
      <c r="B45" s="50" t="str">
        <f>IF(ISERROR(VLOOKUP($F45,Risk_Assessment!$A:$N,8,FALSE)),"",VLOOKUP($F45,Risk_Assessment!$A:$N,8,FALSE))</f>
        <v>Is the integrity of the reservoir suitably robust against damage by weather or animals?</v>
      </c>
      <c r="C45" s="50"/>
      <c r="D45" s="50"/>
      <c r="E45" s="162">
        <f>IF(ISERROR(VLOOKUP($F45,Risk_Assessment!$A:$N,14,FALSE)),"",VLOOKUP($F45,Risk_Assessment!$A:$N,14,FALSE))</f>
        <v>0</v>
      </c>
      <c r="F45" s="51" t="str">
        <f t="shared" si="0"/>
        <v>TBC41</v>
      </c>
      <c r="G45" s="51">
        <f t="shared" si="1"/>
        <v>41</v>
      </c>
    </row>
    <row r="46" spans="1:7" ht="60" customHeight="1" x14ac:dyDescent="0.25">
      <c r="A46" s="50" t="str">
        <f>IF(ISERROR(VLOOKUP($F46,Risk_Assessment!$A:$N,7,FALSE)),"",VLOOKUP($F46,Risk_Assessment!$A:$N,7,FALSE))</f>
        <v>W4</v>
      </c>
      <c r="B46" s="50" t="str">
        <f>IF(ISERROR(VLOOKUP($F46,Risk_Assessment!$A:$N,8,FALSE)),"",VLOOKUP($F46,Risk_Assessment!$A:$N,8,FALSE))</f>
        <v>Are there any waste water pipes, or waste water storage tanks adjacent to the tanks/reservoirs?</v>
      </c>
      <c r="C46" s="50"/>
      <c r="D46" s="50"/>
      <c r="E46" s="162">
        <f>IF(ISERROR(VLOOKUP($F46,Risk_Assessment!$A:$N,14,FALSE)),"",VLOOKUP($F46,Risk_Assessment!$A:$N,14,FALSE))</f>
        <v>0</v>
      </c>
      <c r="F46" s="51" t="str">
        <f t="shared" si="0"/>
        <v>TBC42</v>
      </c>
      <c r="G46" s="51">
        <f t="shared" si="1"/>
        <v>42</v>
      </c>
    </row>
    <row r="47" spans="1:7" ht="60" customHeight="1" x14ac:dyDescent="0.25">
      <c r="A47" s="50" t="str">
        <f>IF(ISERROR(VLOOKUP($F47,Risk_Assessment!$A:$N,7,FALSE)),"",VLOOKUP($F47,Risk_Assessment!$A:$N,7,FALSE))</f>
        <v>W5</v>
      </c>
      <c r="B47" s="50" t="str">
        <f>IF(ISERROR(VLOOKUP($F47,Risk_Assessment!$A:$N,8,FALSE)),"",VLOOKUP($F47,Risk_Assessment!$A:$N,8,FALSE))</f>
        <v>Are there any unprotected or inadequately protected access covers and/or vents?</v>
      </c>
      <c r="C47" s="50"/>
      <c r="D47" s="50"/>
      <c r="E47" s="162">
        <f>IF(ISERROR(VLOOKUP($F47,Risk_Assessment!$A:$N,14,FALSE)),"",VLOOKUP($F47,Risk_Assessment!$A:$N,14,FALSE))</f>
        <v>0</v>
      </c>
      <c r="F47" s="51" t="str">
        <f t="shared" si="0"/>
        <v>TBC43</v>
      </c>
      <c r="G47" s="51">
        <f t="shared" si="1"/>
        <v>43</v>
      </c>
    </row>
    <row r="48" spans="1:7" ht="60" customHeight="1" x14ac:dyDescent="0.25">
      <c r="A48" s="50" t="str">
        <f>IF(ISERROR(VLOOKUP($F48,Risk_Assessment!$A:$N,7,FALSE)),"",VLOOKUP($F48,Risk_Assessment!$A:$N,7,FALSE))</f>
        <v>W6</v>
      </c>
      <c r="B48" s="50" t="str">
        <f>IF(ISERROR(VLOOKUP($F48,Risk_Assessment!$A:$N,8,FALSE)),"",VLOOKUP($F48,Risk_Assessment!$A:$N,8,FALSE))</f>
        <v>Are any treated water reservoirs adequately protected against solar heat gain, vandalism (deliberate contamination of treated water and unauthorised access)?</v>
      </c>
      <c r="C48" s="50"/>
      <c r="D48" s="50"/>
      <c r="E48" s="162">
        <f>IF(ISERROR(VLOOKUP($F48,Risk_Assessment!$A:$N,14,FALSE)),"",VLOOKUP($F48,Risk_Assessment!$A:$N,14,FALSE))</f>
        <v>0</v>
      </c>
      <c r="F48" s="51" t="str">
        <f t="shared" si="0"/>
        <v>TBC44</v>
      </c>
      <c r="G48" s="51">
        <f t="shared" si="1"/>
        <v>44</v>
      </c>
    </row>
    <row r="49" spans="1:7" ht="60" customHeight="1" x14ac:dyDescent="0.25">
      <c r="A49" s="50" t="str">
        <f>IF(ISERROR(VLOOKUP($F49,Risk_Assessment!$A:$N,7,FALSE)),"",VLOOKUP($F49,Risk_Assessment!$A:$N,7,FALSE))</f>
        <v>W7</v>
      </c>
      <c r="B49" s="50" t="str">
        <f>IF(ISERROR(VLOOKUP($F49,Risk_Assessment!$A:$N,8,FALSE)),"",VLOOKUP($F49,Risk_Assessment!$A:$N,8,FALSE))</f>
        <v>Is there a stock-proof fence around any inspection chambers?</v>
      </c>
      <c r="C49" s="50"/>
      <c r="D49" s="50"/>
      <c r="E49" s="162">
        <f>IF(ISERROR(VLOOKUP($F49,Risk_Assessment!$A:$N,14,FALSE)),"",VLOOKUP($F49,Risk_Assessment!$A:$N,14,FALSE))</f>
        <v>0</v>
      </c>
      <c r="F49" s="51" t="str">
        <f t="shared" si="0"/>
        <v>TBC45</v>
      </c>
      <c r="G49" s="51">
        <f t="shared" si="1"/>
        <v>45</v>
      </c>
    </row>
    <row r="50" spans="1:7" ht="60" customHeight="1" x14ac:dyDescent="0.25">
      <c r="A50" s="50" t="str">
        <f>IF(ISERROR(VLOOKUP($F50,Risk_Assessment!$A:$N,7,FALSE)),"",VLOOKUP($F50,Risk_Assessment!$A:$N,7,FALSE))</f>
        <v>W8</v>
      </c>
      <c r="B50" s="50" t="str">
        <f>IF(ISERROR(VLOOKUP($F50,Risk_Assessment!$A:$N,8,FALSE)),"",VLOOKUP($F50,Risk_Assessment!$A:$N,8,FALSE))</f>
        <v>Are the reservoirs regularly maintained and cleaned with appropriate records?</v>
      </c>
      <c r="C50" s="50"/>
      <c r="D50" s="50"/>
      <c r="E50" s="162">
        <f>IF(ISERROR(VLOOKUP($F50,Risk_Assessment!$A:$N,14,FALSE)),"",VLOOKUP($F50,Risk_Assessment!$A:$N,14,FALSE))</f>
        <v>0</v>
      </c>
      <c r="F50" s="51" t="str">
        <f t="shared" si="0"/>
        <v>TBC46</v>
      </c>
      <c r="G50" s="51">
        <f t="shared" si="1"/>
        <v>46</v>
      </c>
    </row>
    <row r="51" spans="1:7" ht="60" customHeight="1" x14ac:dyDescent="0.25">
      <c r="A51" s="50" t="str">
        <f>IF(ISERROR(VLOOKUP($F51,Risk_Assessment!$A:$N,7,FALSE)),"",VLOOKUP($F51,Risk_Assessment!$A:$N,7,FALSE))</f>
        <v>W9</v>
      </c>
      <c r="B51" s="50" t="str">
        <f>IF(ISERROR(VLOOKUP($F51,Risk_Assessment!$A:$N,8,FALSE)),"",VLOOKUP($F51,Risk_Assessment!$A:$N,8,FALSE))</f>
        <v>Is there a regular turn over of water, such that the capacity of the storage vessel matches demand?</v>
      </c>
      <c r="C51" s="50"/>
      <c r="D51" s="50"/>
      <c r="E51" s="162">
        <f>IF(ISERROR(VLOOKUP($F51,Risk_Assessment!$A:$N,14,FALSE)),"",VLOOKUP($F51,Risk_Assessment!$A:$N,14,FALSE))</f>
        <v>0</v>
      </c>
      <c r="F51" s="51" t="str">
        <f t="shared" si="0"/>
        <v>TBC47</v>
      </c>
      <c r="G51" s="51">
        <f t="shared" si="1"/>
        <v>47</v>
      </c>
    </row>
    <row r="52" spans="1:7" ht="60" customHeight="1" x14ac:dyDescent="0.25">
      <c r="A52" s="50" t="str">
        <f>IF(ISERROR(VLOOKUP($F52,Risk_Assessment!$A:$N,7,FALSE)),"",VLOOKUP($F52,Risk_Assessment!$A:$N,7,FALSE))</f>
        <v>W10</v>
      </c>
      <c r="B52" s="50">
        <f>IF(ISERROR(VLOOKUP($F52,Risk_Assessment!$A:$N,8,FALSE)),"",VLOOKUP($F52,Risk_Assessment!$A:$N,8,FALSE))</f>
        <v>0</v>
      </c>
      <c r="C52" s="50"/>
      <c r="D52" s="50"/>
      <c r="E52" s="162">
        <f>IF(ISERROR(VLOOKUP($F52,Risk_Assessment!$A:$N,14,FALSE)),"",VLOOKUP($F52,Risk_Assessment!$A:$N,14,FALSE))</f>
        <v>0</v>
      </c>
      <c r="F52" s="51" t="str">
        <f t="shared" si="0"/>
        <v>TBC48</v>
      </c>
      <c r="G52" s="51">
        <f t="shared" si="1"/>
        <v>48</v>
      </c>
    </row>
    <row r="53" spans="1:7" ht="60" customHeight="1" x14ac:dyDescent="0.25">
      <c r="A53" s="50" t="str">
        <f>IF(ISERROR(VLOOKUP($F53,Risk_Assessment!$A:$N,7,FALSE)),"",VLOOKUP($F53,Risk_Assessment!$A:$N,7,FALSE))</f>
        <v>W11</v>
      </c>
      <c r="B53" s="50">
        <f>IF(ISERROR(VLOOKUP($F53,Risk_Assessment!$A:$N,8,FALSE)),"",VLOOKUP($F53,Risk_Assessment!$A:$N,8,FALSE))</f>
        <v>0</v>
      </c>
      <c r="C53" s="50"/>
      <c r="D53" s="50"/>
      <c r="E53" s="162">
        <f>IF(ISERROR(VLOOKUP($F53,Risk_Assessment!$A:$N,14,FALSE)),"",VLOOKUP($F53,Risk_Assessment!$A:$N,14,FALSE))</f>
        <v>0</v>
      </c>
      <c r="F53" s="51" t="str">
        <f t="shared" si="0"/>
        <v>TBC49</v>
      </c>
      <c r="G53" s="51">
        <f t="shared" si="1"/>
        <v>49</v>
      </c>
    </row>
    <row r="54" spans="1:7" ht="60" customHeight="1" x14ac:dyDescent="0.25">
      <c r="A54" s="50" t="str">
        <f>IF(ISERROR(VLOOKUP($F54,Risk_Assessment!$A:$N,7,FALSE)),"",VLOOKUP($F54,Risk_Assessment!$A:$N,7,FALSE))</f>
        <v>W12</v>
      </c>
      <c r="B54" s="50">
        <f>IF(ISERROR(VLOOKUP($F54,Risk_Assessment!$A:$N,8,FALSE)),"",VLOOKUP($F54,Risk_Assessment!$A:$N,8,FALSE))</f>
        <v>0</v>
      </c>
      <c r="C54" s="50"/>
      <c r="D54" s="50"/>
      <c r="E54" s="162">
        <f>IF(ISERROR(VLOOKUP($F54,Risk_Assessment!$A:$N,14,FALSE)),"",VLOOKUP($F54,Risk_Assessment!$A:$N,14,FALSE))</f>
        <v>0</v>
      </c>
      <c r="F54" s="51" t="str">
        <f t="shared" si="0"/>
        <v>TBC50</v>
      </c>
      <c r="G54" s="51">
        <f t="shared" si="1"/>
        <v>50</v>
      </c>
    </row>
    <row r="55" spans="1:7" ht="60" customHeight="1" x14ac:dyDescent="0.25">
      <c r="A55" s="50" t="str">
        <f>IF(ISERROR(VLOOKUP($F55,Risk_Assessment!$A:$N,7,FALSE)),"",VLOOKUP($F55,Risk_Assessment!$A:$N,7,FALSE))</f>
        <v>X1</v>
      </c>
      <c r="B55" s="50" t="str">
        <f>IF(ISERROR(VLOOKUP($F55,Risk_Assessment!$A:$N,8,FALSE)),"",VLOOKUP($F55,Risk_Assessment!$A:$N,8,FALSE))</f>
        <v>Is the drinking water supply to any customer premises (kitchen tap) supplied via a loft tank? Note; there is no need to inspect loft tanks, just ask for evidence. If no, move on to question X4.</v>
      </c>
      <c r="C55" s="50"/>
      <c r="D55" s="50"/>
      <c r="E55" s="162">
        <f>IF(ISERROR(VLOOKUP($F55,Risk_Assessment!$A:$N,14,FALSE)),"",VLOOKUP($F55,Risk_Assessment!$A:$N,14,FALSE))</f>
        <v>0</v>
      </c>
      <c r="F55" s="51" t="str">
        <f t="shared" si="0"/>
        <v>TBC51</v>
      </c>
      <c r="G55" s="51">
        <f t="shared" si="1"/>
        <v>51</v>
      </c>
    </row>
    <row r="56" spans="1:7" ht="60" customHeight="1" x14ac:dyDescent="0.25">
      <c r="A56" s="50" t="str">
        <f>IF(ISERROR(VLOOKUP($F56,Risk_Assessment!$A:$N,7,FALSE)),"",VLOOKUP($F56,Risk_Assessment!$A:$N,7,FALSE))</f>
        <v>X2</v>
      </c>
      <c r="B56" s="50" t="str">
        <f>IF(ISERROR(VLOOKUP($F56,Risk_Assessment!$A:$N,8,FALSE)),"",VLOOKUP($F56,Risk_Assessment!$A:$N,8,FALSE))</f>
        <v>If yes, do all loft tanks have a robust vermin proof cover?</v>
      </c>
      <c r="C56" s="50"/>
      <c r="D56" s="50"/>
      <c r="E56" s="162">
        <f>IF(ISERROR(VLOOKUP($F56,Risk_Assessment!$A:$N,14,FALSE)),"",VLOOKUP($F56,Risk_Assessment!$A:$N,14,FALSE))</f>
        <v>0</v>
      </c>
      <c r="F56" s="51" t="str">
        <f t="shared" si="0"/>
        <v>TBC52</v>
      </c>
      <c r="G56" s="51">
        <f t="shared" si="1"/>
        <v>52</v>
      </c>
    </row>
    <row r="57" spans="1:7" ht="60" customHeight="1" x14ac:dyDescent="0.25">
      <c r="A57" s="50" t="str">
        <f>IF(ISERROR(VLOOKUP($F57,Risk_Assessment!$A:$N,7,FALSE)),"",VLOOKUP($F57,Risk_Assessment!$A:$N,7,FALSE))</f>
        <v>X3</v>
      </c>
      <c r="B57" s="50" t="str">
        <f>IF(ISERROR(VLOOKUP($F57,Risk_Assessment!$A:$N,8,FALSE)),"",VLOOKUP($F57,Risk_Assessment!$A:$N,8,FALSE))</f>
        <v>If yes, is there evidence the loft tanks are cleaned at least once per year?</v>
      </c>
      <c r="C57" s="50"/>
      <c r="D57" s="50"/>
      <c r="E57" s="162">
        <f>IF(ISERROR(VLOOKUP($F57,Risk_Assessment!$A:$N,14,FALSE)),"",VLOOKUP($F57,Risk_Assessment!$A:$N,14,FALSE))</f>
        <v>0</v>
      </c>
      <c r="F57" s="51" t="str">
        <f t="shared" si="0"/>
        <v>TBC53</v>
      </c>
      <c r="G57" s="51">
        <f t="shared" si="1"/>
        <v>53</v>
      </c>
    </row>
    <row r="58" spans="1:7" ht="60" customHeight="1" x14ac:dyDescent="0.25">
      <c r="A58" s="50" t="str">
        <f>IF(ISERROR(VLOOKUP($F58,Risk_Assessment!$A:$N,7,FALSE)),"",VLOOKUP($F58,Risk_Assessment!$A:$N,7,FALSE))</f>
        <v>X4</v>
      </c>
      <c r="B58" s="50" t="str">
        <f>IF(ISERROR(VLOOKUP($F58,Risk_Assessment!$A:$N,8,FALSE)),"",VLOOKUP($F58,Risk_Assessment!$A:$N,8,FALSE))</f>
        <v>Is there any lead pipe work within the properties?</v>
      </c>
      <c r="C58" s="50"/>
      <c r="D58" s="50"/>
      <c r="E58" s="162">
        <f>IF(ISERROR(VLOOKUP($F58,Risk_Assessment!$A:$N,14,FALSE)),"",VLOOKUP($F58,Risk_Assessment!$A:$N,14,FALSE))</f>
        <v>0</v>
      </c>
      <c r="F58" s="51" t="str">
        <f t="shared" si="0"/>
        <v>TBC54</v>
      </c>
      <c r="G58" s="51">
        <f t="shared" si="1"/>
        <v>54</v>
      </c>
    </row>
    <row r="59" spans="1:7" ht="60" customHeight="1" x14ac:dyDescent="0.25">
      <c r="A59" s="50" t="str">
        <f>IF(ISERROR(VLOOKUP($F59,Risk_Assessment!$A:$N,7,FALSE)),"",VLOOKUP($F59,Risk_Assessment!$A:$N,7,FALSE))</f>
        <v>X5</v>
      </c>
      <c r="B59" s="50" t="str">
        <f>IF(ISERROR(VLOOKUP($F59,Risk_Assessment!$A:$N,8,FALSE)),"",VLOOKUP($F59,Risk_Assessment!$A:$N,8,FALSE))</f>
        <v>Is the water at the consumers tap clear, taste and odour-free?</v>
      </c>
      <c r="C59" s="50"/>
      <c r="D59" s="50"/>
      <c r="E59" s="162">
        <f>IF(ISERROR(VLOOKUP($F59,Risk_Assessment!$A:$N,14,FALSE)),"",VLOOKUP($F59,Risk_Assessment!$A:$N,14,FALSE))</f>
        <v>0</v>
      </c>
      <c r="F59" s="51" t="str">
        <f t="shared" si="0"/>
        <v>TBC55</v>
      </c>
      <c r="G59" s="51">
        <f t="shared" si="1"/>
        <v>55</v>
      </c>
    </row>
    <row r="60" spans="1:7" ht="60" customHeight="1" x14ac:dyDescent="0.25">
      <c r="A60" s="50" t="str">
        <f>IF(ISERROR(VLOOKUP($F60,Risk_Assessment!$A:$N,7,FALSE)),"",VLOOKUP($F60,Risk_Assessment!$A:$N,7,FALSE))</f>
        <v>X6</v>
      </c>
      <c r="B60" s="50" t="str">
        <f>IF(ISERROR(VLOOKUP($F60,Risk_Assessment!$A:$N,8,FALSE)),"",VLOOKUP($F60,Risk_Assessment!$A:$N,8,FALSE))</f>
        <v>Is there adequate backflow protection for any rainwater harvesting systems in place at any of the properties?</v>
      </c>
      <c r="C60" s="50"/>
      <c r="D60" s="50"/>
      <c r="E60" s="162">
        <f>IF(ISERROR(VLOOKUP($F60,Risk_Assessment!$A:$N,14,FALSE)),"",VLOOKUP($F60,Risk_Assessment!$A:$N,14,FALSE))</f>
        <v>0</v>
      </c>
      <c r="F60" s="51" t="str">
        <f t="shared" si="0"/>
        <v>TBC56</v>
      </c>
      <c r="G60" s="51">
        <f t="shared" si="1"/>
        <v>56</v>
      </c>
    </row>
    <row r="61" spans="1:7" ht="60" customHeight="1" x14ac:dyDescent="0.25">
      <c r="A61" s="50" t="str">
        <f>IF(ISERROR(VLOOKUP($F61,Risk_Assessment!$A:$N,7,FALSE)),"",VLOOKUP($F61,Risk_Assessment!$A:$N,7,FALSE))</f>
        <v>X7</v>
      </c>
      <c r="B61" s="50">
        <f>IF(ISERROR(VLOOKUP($F61,Risk_Assessment!$A:$N,8,FALSE)),"",VLOOKUP($F61,Risk_Assessment!$A:$N,8,FALSE))</f>
        <v>0</v>
      </c>
      <c r="C61" s="50"/>
      <c r="D61" s="50"/>
      <c r="E61" s="162">
        <f>IF(ISERROR(VLOOKUP($F61,Risk_Assessment!$A:$N,14,FALSE)),"",VLOOKUP($F61,Risk_Assessment!$A:$N,14,FALSE))</f>
        <v>0</v>
      </c>
      <c r="F61" s="51" t="str">
        <f t="shared" si="0"/>
        <v>TBC57</v>
      </c>
      <c r="G61" s="51">
        <f t="shared" si="1"/>
        <v>57</v>
      </c>
    </row>
    <row r="62" spans="1:7" ht="60" customHeight="1" x14ac:dyDescent="0.25">
      <c r="A62" s="50" t="str">
        <f>IF(ISERROR(VLOOKUP($F62,Risk_Assessment!$A:$N,7,FALSE)),"",VLOOKUP($F62,Risk_Assessment!$A:$N,7,FALSE))</f>
        <v>X8</v>
      </c>
      <c r="B62" s="50">
        <f>IF(ISERROR(VLOOKUP($F62,Risk_Assessment!$A:$N,8,FALSE)),"",VLOOKUP($F62,Risk_Assessment!$A:$N,8,FALSE))</f>
        <v>0</v>
      </c>
      <c r="C62" s="50"/>
      <c r="D62" s="50"/>
      <c r="E62" s="162">
        <f>IF(ISERROR(VLOOKUP($F62,Risk_Assessment!$A:$N,14,FALSE)),"",VLOOKUP($F62,Risk_Assessment!$A:$N,14,FALSE))</f>
        <v>0</v>
      </c>
      <c r="F62" s="51" t="str">
        <f t="shared" si="0"/>
        <v>TBC58</v>
      </c>
      <c r="G62" s="51">
        <f t="shared" si="1"/>
        <v>58</v>
      </c>
    </row>
    <row r="63" spans="1:7" ht="60" customHeight="1" x14ac:dyDescent="0.25">
      <c r="A63" s="50" t="str">
        <f>IF(ISERROR(VLOOKUP($F63,Risk_Assessment!$A:$N,7,FALSE)),"",VLOOKUP($F63,Risk_Assessment!$A:$N,7,FALSE))</f>
        <v>X9</v>
      </c>
      <c r="B63" s="50">
        <f>IF(ISERROR(VLOOKUP($F63,Risk_Assessment!$A:$N,8,FALSE)),"",VLOOKUP($F63,Risk_Assessment!$A:$N,8,FALSE))</f>
        <v>0</v>
      </c>
      <c r="C63" s="50"/>
      <c r="D63" s="50"/>
      <c r="E63" s="162">
        <f>IF(ISERROR(VLOOKUP($F63,Risk_Assessment!$A:$N,14,FALSE)),"",VLOOKUP($F63,Risk_Assessment!$A:$N,14,FALSE))</f>
        <v>0</v>
      </c>
      <c r="F63" s="51" t="str">
        <f t="shared" si="0"/>
        <v>TBC59</v>
      </c>
      <c r="G63" s="51">
        <f t="shared" si="1"/>
        <v>59</v>
      </c>
    </row>
    <row r="64" spans="1:7" ht="60" customHeight="1" x14ac:dyDescent="0.25">
      <c r="A64" s="50" t="str">
        <f>IF(ISERROR(VLOOKUP($F64,Risk_Assessment!$A:$N,7,FALSE)),"",VLOOKUP($F64,Risk_Assessment!$A:$N,7,FALSE))</f>
        <v>Y1</v>
      </c>
      <c r="B64" s="50" t="str">
        <f>IF(ISERROR(VLOOKUP($F64,Risk_Assessment!$A:$N,8,FALSE)),"",VLOOKUP($F64,Risk_Assessment!$A:$N,8,FALSE))</f>
        <v>Is the treatment system maintained to the manufacturer's instructions (filter changeover, cleaning)?</v>
      </c>
      <c r="C64" s="50"/>
      <c r="D64" s="50"/>
      <c r="E64" s="162">
        <f>IF(ISERROR(VLOOKUP($F64,Risk_Assessment!$A:$N,14,FALSE)),"",VLOOKUP($F64,Risk_Assessment!$A:$N,14,FALSE))</f>
        <v>0</v>
      </c>
      <c r="F64" s="51" t="str">
        <f t="shared" si="0"/>
        <v>TBC60</v>
      </c>
      <c r="G64" s="51">
        <f t="shared" si="1"/>
        <v>60</v>
      </c>
    </row>
    <row r="65" spans="1:7" ht="60" customHeight="1" x14ac:dyDescent="0.25">
      <c r="A65" s="50" t="str">
        <f>IF(ISERROR(VLOOKUP($F65,Risk_Assessment!$A:$N,7,FALSE)),"",VLOOKUP($F65,Risk_Assessment!$A:$N,7,FALSE))</f>
        <v>Y2</v>
      </c>
      <c r="B65" s="50" t="str">
        <f>IF(ISERROR(VLOOKUP($F65,Risk_Assessment!$A:$N,8,FALSE)),"",VLOOKUP($F65,Risk_Assessment!$A:$N,8,FALSE))</f>
        <v>Is the design of the individual treatment system appropriate for the nature of  the raw water quality?</v>
      </c>
      <c r="C65" s="50"/>
      <c r="D65" s="50"/>
      <c r="E65" s="162">
        <f>IF(ISERROR(VLOOKUP($F65,Risk_Assessment!$A:$N,14,FALSE)),"",VLOOKUP($F65,Risk_Assessment!$A:$N,14,FALSE))</f>
        <v>0</v>
      </c>
      <c r="F65" s="51" t="str">
        <f t="shared" si="0"/>
        <v>TBC61</v>
      </c>
      <c r="G65" s="51">
        <f t="shared" si="1"/>
        <v>61</v>
      </c>
    </row>
    <row r="66" spans="1:7" ht="60" customHeight="1" x14ac:dyDescent="0.25">
      <c r="A66" s="50" t="str">
        <f>IF(ISERROR(VLOOKUP($F66,Risk_Assessment!$A:$N,7,FALSE)),"",VLOOKUP($F66,Risk_Assessment!$A:$N,7,FALSE))</f>
        <v>Y3</v>
      </c>
      <c r="B66" s="50">
        <f>IF(ISERROR(VLOOKUP($F66,Risk_Assessment!$A:$N,8,FALSE)),"",VLOOKUP($F66,Risk_Assessment!$A:$N,8,FALSE))</f>
        <v>0</v>
      </c>
      <c r="C66" s="50"/>
      <c r="D66" s="50"/>
      <c r="E66" s="162">
        <f>IF(ISERROR(VLOOKUP($F66,Risk_Assessment!$A:$N,14,FALSE)),"",VLOOKUP($F66,Risk_Assessment!$A:$N,14,FALSE))</f>
        <v>0</v>
      </c>
      <c r="F66" s="51" t="str">
        <f t="shared" si="0"/>
        <v>TBC62</v>
      </c>
      <c r="G66" s="51">
        <f t="shared" si="1"/>
        <v>62</v>
      </c>
    </row>
    <row r="67" spans="1:7" ht="60" customHeight="1" x14ac:dyDescent="0.25">
      <c r="A67" s="50" t="str">
        <f>IF(ISERROR(VLOOKUP($F67,Risk_Assessment!$A:$N,7,FALSE)),"",VLOOKUP($F67,Risk_Assessment!$A:$N,7,FALSE))</f>
        <v>Y4</v>
      </c>
      <c r="B67" s="50">
        <f>IF(ISERROR(VLOOKUP($F67,Risk_Assessment!$A:$N,8,FALSE)),"",VLOOKUP($F67,Risk_Assessment!$A:$N,8,FALSE))</f>
        <v>0</v>
      </c>
      <c r="C67" s="50"/>
      <c r="D67" s="50"/>
      <c r="E67" s="162">
        <f>IF(ISERROR(VLOOKUP($F67,Risk_Assessment!$A:$N,14,FALSE)),"",VLOOKUP($F67,Risk_Assessment!$A:$N,14,FALSE))</f>
        <v>0</v>
      </c>
      <c r="F67" s="51" t="str">
        <f t="shared" si="0"/>
        <v>TBC63</v>
      </c>
      <c r="G67" s="51">
        <f t="shared" si="1"/>
        <v>63</v>
      </c>
    </row>
    <row r="68" spans="1:7" ht="60" customHeight="1" x14ac:dyDescent="0.25">
      <c r="A68" s="50" t="str">
        <f>IF(ISERROR(VLOOKUP($F68,Risk_Assessment!$A:$N,7,FALSE)),"",VLOOKUP($F68,Risk_Assessment!$A:$N,7,FALSE))</f>
        <v>Y5</v>
      </c>
      <c r="B68" s="50">
        <f>IF(ISERROR(VLOOKUP($F68,Risk_Assessment!$A:$N,8,FALSE)),"",VLOOKUP($F68,Risk_Assessment!$A:$N,8,FALSE))</f>
        <v>0</v>
      </c>
      <c r="C68" s="50"/>
      <c r="D68" s="50"/>
      <c r="E68" s="162">
        <f>IF(ISERROR(VLOOKUP($F68,Risk_Assessment!$A:$N,14,FALSE)),"",VLOOKUP($F68,Risk_Assessment!$A:$N,14,FALSE))</f>
        <v>0</v>
      </c>
      <c r="F68" s="51" t="str">
        <f t="shared" si="0"/>
        <v>TBC64</v>
      </c>
      <c r="G68" s="51">
        <f t="shared" si="1"/>
        <v>64</v>
      </c>
    </row>
    <row r="69" spans="1:7" ht="60" customHeight="1" x14ac:dyDescent="0.25">
      <c r="A69" s="50" t="str">
        <f>IF(ISERROR(VLOOKUP($F69,Risk_Assessment!$A:$N,7,FALSE)),"",VLOOKUP($F69,Risk_Assessment!$A:$N,7,FALSE))</f>
        <v>Z1</v>
      </c>
      <c r="B69" s="50" t="str">
        <f>IF(ISERROR(VLOOKUP($F69,Risk_Assessment!$A:$N,8,FALSE)),"",VLOOKUP($F69,Risk_Assessment!$A:$N,8,FALSE))</f>
        <v>CONFIDENCE IN MANAGEMENT?    To determine the risk rating for this section, answer questions Z2 to Z27 to inform the answer to Z1.There should only one risk rating for this section in Z1.</v>
      </c>
      <c r="C69" s="50"/>
      <c r="D69" s="50"/>
      <c r="E69" s="162">
        <f>IF(ISERROR(VLOOKUP($F69,Risk_Assessment!$A:$N,14,FALSE)),"",VLOOKUP($F69,Risk_Assessment!$A:$N,14,FALSE))</f>
        <v>0</v>
      </c>
      <c r="F69" s="51" t="str">
        <f t="shared" ref="F69:F115" si="2">CONCATENATE($A$2,G69)</f>
        <v>TBC65</v>
      </c>
      <c r="G69" s="51">
        <f t="shared" si="1"/>
        <v>65</v>
      </c>
    </row>
    <row r="70" spans="1:7" ht="60" customHeight="1" x14ac:dyDescent="0.25">
      <c r="A70" s="50" t="str">
        <f>IF(ISERROR(VLOOKUP($F70,Risk_Assessment!$A:$N,7,FALSE)),"",VLOOKUP($F70,Risk_Assessment!$A:$N,7,FALSE))</f>
        <v>Z2</v>
      </c>
      <c r="B70" s="50" t="str">
        <f>IF(ISERROR(VLOOKUP($F70,Risk_Assessment!$A:$N,8,FALSE)),"",VLOOKUP($F70,Risk_Assessment!$A:$N,8,FALSE))</f>
        <v>Are records kept of key checks e.g. Equipment maintenance, site inspections, on-site tests, etc</v>
      </c>
      <c r="C70" s="50"/>
      <c r="D70" s="50"/>
      <c r="E70" s="162">
        <f>IF(ISERROR(VLOOKUP($F70,Risk_Assessment!$A:$N,14,FALSE)),"",VLOOKUP($F70,Risk_Assessment!$A:$N,14,FALSE))</f>
        <v>0</v>
      </c>
      <c r="F70" s="51" t="str">
        <f t="shared" si="2"/>
        <v>TBC66</v>
      </c>
      <c r="G70" s="51">
        <f t="shared" si="1"/>
        <v>66</v>
      </c>
    </row>
    <row r="71" spans="1:7" ht="60" customHeight="1" x14ac:dyDescent="0.25">
      <c r="A71" s="50" t="str">
        <f>IF(ISERROR(VLOOKUP($F71,Risk_Assessment!$A:$N,7,FALSE)),"",VLOOKUP($F71,Risk_Assessment!$A:$N,7,FALSE))</f>
        <v>Z3</v>
      </c>
      <c r="B71" s="50" t="str">
        <f>IF(ISERROR(VLOOKUP($F71,Risk_Assessment!$A:$N,8,FALSE)),"",VLOOKUP($F71,Risk_Assessment!$A:$N,8,FALSE))</f>
        <v>Are there written procedures for the operation and maintenance of equipment?</v>
      </c>
      <c r="C71" s="50"/>
      <c r="D71" s="50"/>
      <c r="E71" s="162">
        <f>IF(ISERROR(VLOOKUP($F71,Risk_Assessment!$A:$N,14,FALSE)),"",VLOOKUP($F71,Risk_Assessment!$A:$N,14,FALSE))</f>
        <v>0</v>
      </c>
      <c r="F71" s="51" t="str">
        <f t="shared" si="2"/>
        <v>TBC67</v>
      </c>
      <c r="G71" s="51">
        <f t="shared" ref="G71:G134" si="3">G70+1</f>
        <v>67</v>
      </c>
    </row>
    <row r="72" spans="1:7" ht="60" customHeight="1" x14ac:dyDescent="0.25">
      <c r="A72" s="50" t="str">
        <f>IF(ISERROR(VLOOKUP($F72,Risk_Assessment!$A:$N,7,FALSE)),"",VLOOKUP($F72,Risk_Assessment!$A:$N,7,FALSE))</f>
        <v>Z4</v>
      </c>
      <c r="B72" s="50" t="str">
        <f>IF(ISERROR(VLOOKUP($F72,Risk_Assessment!$A:$N,8,FALSE)),"",VLOOKUP($F72,Risk_Assessment!$A:$N,8,FALSE))</f>
        <v>Are there procedures for responding to alarms, monitors, on-site tests?</v>
      </c>
      <c r="C72" s="50"/>
      <c r="D72" s="50"/>
      <c r="E72" s="162">
        <f>IF(ISERROR(VLOOKUP($F72,Risk_Assessment!$A:$N,14,FALSE)),"",VLOOKUP($F72,Risk_Assessment!$A:$N,14,FALSE))</f>
        <v>0</v>
      </c>
      <c r="F72" s="51" t="str">
        <f t="shared" si="2"/>
        <v>TBC68</v>
      </c>
      <c r="G72" s="51">
        <f t="shared" si="3"/>
        <v>68</v>
      </c>
    </row>
    <row r="73" spans="1:7" ht="60" customHeight="1" x14ac:dyDescent="0.25">
      <c r="A73" s="50" t="str">
        <f>IF(ISERROR(VLOOKUP($F73,Risk_Assessment!$A:$N,7,FALSE)),"",VLOOKUP($F73,Risk_Assessment!$A:$N,7,FALSE))</f>
        <v>Z5</v>
      </c>
      <c r="B73" s="50" t="str">
        <f>IF(ISERROR(VLOOKUP($F73,Risk_Assessment!$A:$N,8,FALSE)),"",VLOOKUP($F73,Risk_Assessment!$A:$N,8,FALSE))</f>
        <v>Is there a written procedure for installations, pipe repairs and maintenance to protect against microbial contamination?</v>
      </c>
      <c r="C73" s="50"/>
      <c r="D73" s="50"/>
      <c r="E73" s="162">
        <f>IF(ISERROR(VLOOKUP($F73,Risk_Assessment!$A:$N,14,FALSE)),"",VLOOKUP($F73,Risk_Assessment!$A:$N,14,FALSE))</f>
        <v>0</v>
      </c>
      <c r="F73" s="51" t="str">
        <f t="shared" si="2"/>
        <v>TBC69</v>
      </c>
      <c r="G73" s="51">
        <f t="shared" si="3"/>
        <v>69</v>
      </c>
    </row>
    <row r="74" spans="1:7" ht="60" customHeight="1" x14ac:dyDescent="0.25">
      <c r="A74" s="50" t="str">
        <f>IF(ISERROR(VLOOKUP($F74,Risk_Assessment!$A:$N,7,FALSE)),"",VLOOKUP($F74,Risk_Assessment!$A:$N,7,FALSE))</f>
        <v>Z6</v>
      </c>
      <c r="B74" s="50" t="str">
        <f>IF(ISERROR(VLOOKUP($F74,Risk_Assessment!$A:$N,8,FALSE)),"",VLOOKUP($F74,Risk_Assessment!$A:$N,8,FALSE))</f>
        <v>Do operators have adequate (even if informal) general hygiene awareness?</v>
      </c>
      <c r="C74" s="50"/>
      <c r="D74" s="50"/>
      <c r="E74" s="162">
        <f>IF(ISERROR(VLOOKUP($F74,Risk_Assessment!$A:$N,14,FALSE)),"",VLOOKUP($F74,Risk_Assessment!$A:$N,14,FALSE))</f>
        <v>0</v>
      </c>
      <c r="F74" s="51" t="str">
        <f t="shared" si="2"/>
        <v>TBC70</v>
      </c>
      <c r="G74" s="51">
        <f t="shared" si="3"/>
        <v>70</v>
      </c>
    </row>
    <row r="75" spans="1:7" ht="60" customHeight="1" x14ac:dyDescent="0.25">
      <c r="A75" s="50" t="str">
        <f>IF(ISERROR(VLOOKUP($F75,Risk_Assessment!$A:$N,7,FALSE)),"",VLOOKUP($F75,Risk_Assessment!$A:$N,7,FALSE))</f>
        <v>Z7</v>
      </c>
      <c r="B75" s="50" t="str">
        <f>IF(ISERROR(VLOOKUP($F75,Risk_Assessment!$A:$N,8,FALSE)),"",VLOOKUP($F75,Risk_Assessment!$A:$N,8,FALSE))</f>
        <v>Is there a documented procedure for operation of valves including authorisation?</v>
      </c>
      <c r="C75" s="50"/>
      <c r="D75" s="50"/>
      <c r="E75" s="162">
        <f>IF(ISERROR(VLOOKUP($F75,Risk_Assessment!$A:$N,14,FALSE)),"",VLOOKUP($F75,Risk_Assessment!$A:$N,14,FALSE))</f>
        <v>0</v>
      </c>
      <c r="F75" s="51" t="str">
        <f t="shared" si="2"/>
        <v>TBC71</v>
      </c>
      <c r="G75" s="51">
        <f t="shared" si="3"/>
        <v>71</v>
      </c>
    </row>
    <row r="76" spans="1:7" ht="60" customHeight="1" x14ac:dyDescent="0.25">
      <c r="A76" s="50" t="str">
        <f>IF(ISERROR(VLOOKUP($F76,Risk_Assessment!$A:$N,7,FALSE)),"",VLOOKUP($F76,Risk_Assessment!$A:$N,7,FALSE))</f>
        <v>Z8</v>
      </c>
      <c r="B76" s="50" t="str">
        <f>IF(ISERROR(VLOOKUP($F76,Risk_Assessment!$A:$N,8,FALSE)),"",VLOOKUP($F76,Risk_Assessment!$A:$N,8,FALSE))</f>
        <v>Are there any records of reservoir cleaning and maintenance (at least bi-annually) ?</v>
      </c>
      <c r="C76" s="50"/>
      <c r="D76" s="50"/>
      <c r="E76" s="162">
        <f>IF(ISERROR(VLOOKUP($F76,Risk_Assessment!$A:$N,14,FALSE)),"",VLOOKUP($F76,Risk_Assessment!$A:$N,14,FALSE))</f>
        <v>0</v>
      </c>
      <c r="F76" s="51" t="str">
        <f t="shared" si="2"/>
        <v>TBC72</v>
      </c>
      <c r="G76" s="51">
        <f t="shared" si="3"/>
        <v>72</v>
      </c>
    </row>
    <row r="77" spans="1:7" ht="60" customHeight="1" x14ac:dyDescent="0.25">
      <c r="A77" s="50" t="str">
        <f>IF(ISERROR(VLOOKUP($F77,Risk_Assessment!$A:$N,7,FALSE)),"",VLOOKUP($F77,Risk_Assessment!$A:$N,7,FALSE))</f>
        <v>Z9</v>
      </c>
      <c r="B77" s="50" t="str">
        <f>IF(ISERROR(VLOOKUP($F77,Risk_Assessment!$A:$N,8,FALSE)),"",VLOOKUP($F77,Risk_Assessment!$A:$N,8,FALSE))</f>
        <v>Are the records checked to ensure the required maintenance and checks have been carried out satisfactorily?</v>
      </c>
      <c r="C77" s="50"/>
      <c r="D77" s="50"/>
      <c r="E77" s="162">
        <f>IF(ISERROR(VLOOKUP($F77,Risk_Assessment!$A:$N,14,FALSE)),"",VLOOKUP($F77,Risk_Assessment!$A:$N,14,FALSE))</f>
        <v>0</v>
      </c>
      <c r="F77" s="51" t="str">
        <f t="shared" si="2"/>
        <v>TBC73</v>
      </c>
      <c r="G77" s="51">
        <f t="shared" si="3"/>
        <v>73</v>
      </c>
    </row>
    <row r="78" spans="1:7" ht="60" customHeight="1" x14ac:dyDescent="0.25">
      <c r="A78" s="50" t="str">
        <f>IF(ISERROR(VLOOKUP($F78,Risk_Assessment!$A:$N,7,FALSE)),"",VLOOKUP($F78,Risk_Assessment!$A:$N,7,FALSE))</f>
        <v>Z10</v>
      </c>
      <c r="B78" s="50" t="str">
        <f>IF(ISERROR(VLOOKUP($F78,Risk_Assessment!$A:$N,8,FALSE)),"",VLOOKUP($F78,Risk_Assessment!$A:$N,8,FALSE))</f>
        <v>Is there a stock control process for any chemicals used to ensure their continuous availability?</v>
      </c>
      <c r="C78" s="50"/>
      <c r="D78" s="50"/>
      <c r="E78" s="162">
        <f>IF(ISERROR(VLOOKUP($F78,Risk_Assessment!$A:$N,14,FALSE)),"",VLOOKUP($F78,Risk_Assessment!$A:$N,14,FALSE))</f>
        <v>0</v>
      </c>
      <c r="F78" s="51" t="str">
        <f t="shared" si="2"/>
        <v>TBC74</v>
      </c>
      <c r="G78" s="51">
        <f t="shared" si="3"/>
        <v>74</v>
      </c>
    </row>
    <row r="79" spans="1:7" ht="60" customHeight="1" x14ac:dyDescent="0.25">
      <c r="A79" s="50" t="str">
        <f>IF(ISERROR(VLOOKUP($F79,Risk_Assessment!$A:$N,7,FALSE)),"",VLOOKUP($F79,Risk_Assessment!$A:$N,7,FALSE))</f>
        <v>Z11</v>
      </c>
      <c r="B79" s="50" t="str">
        <f>IF(ISERROR(VLOOKUP($F79,Risk_Assessment!$A:$N,8,FALSE)),"",VLOOKUP($F79,Risk_Assessment!$A:$N,8,FALSE))</f>
        <v>Is there a stock control process for any key spare parts/equipment?</v>
      </c>
      <c r="C79" s="50"/>
      <c r="D79" s="50"/>
      <c r="E79" s="162">
        <f>IF(ISERROR(VLOOKUP($F79,Risk_Assessment!$A:$N,14,FALSE)),"",VLOOKUP($F79,Risk_Assessment!$A:$N,14,FALSE))</f>
        <v>0</v>
      </c>
      <c r="F79" s="51" t="str">
        <f t="shared" si="2"/>
        <v>TBC75</v>
      </c>
      <c r="G79" s="51">
        <f t="shared" si="3"/>
        <v>75</v>
      </c>
    </row>
    <row r="80" spans="1:7" ht="60" customHeight="1" x14ac:dyDescent="0.25">
      <c r="A80" s="50" t="str">
        <f>IF(ISERROR(VLOOKUP($F80,Risk_Assessment!$A:$N,7,FALSE)),"",VLOOKUP($F80,Risk_Assessment!$A:$N,7,FALSE))</f>
        <v>Z12</v>
      </c>
      <c r="B80" s="50" t="str">
        <f>IF(ISERROR(VLOOKUP($F80,Risk_Assessment!$A:$N,8,FALSE)),"",VLOOKUP($F80,Risk_Assessment!$A:$N,8,FALSE))</f>
        <v>Is there a documented contingency plan in the event of power failure, equipment failure?</v>
      </c>
      <c r="C80" s="50"/>
      <c r="D80" s="50"/>
      <c r="E80" s="162">
        <f>IF(ISERROR(VLOOKUP($F80,Risk_Assessment!$A:$N,14,FALSE)),"",VLOOKUP($F80,Risk_Assessment!$A:$N,14,FALSE))</f>
        <v>0</v>
      </c>
      <c r="F80" s="51" t="str">
        <f t="shared" si="2"/>
        <v>TBC76</v>
      </c>
      <c r="G80" s="51">
        <f t="shared" si="3"/>
        <v>76</v>
      </c>
    </row>
    <row r="81" spans="1:7" ht="60" hidden="1" customHeight="1" x14ac:dyDescent="0.25">
      <c r="A81" s="50" t="str">
        <f>IF(ISERROR(VLOOKUP($F81,Risk_Assessment!$A:$N,7,FALSE)),"",VLOOKUP($F81,Risk_Assessment!$A:$N,7,FALSE))</f>
        <v>Z13</v>
      </c>
      <c r="B81" s="50" t="str">
        <f>IF(ISERROR(VLOOKUP($F81,Risk_Assessment!$A:$N,8,FALSE)),"",VLOOKUP($F81,Risk_Assessment!$A:$N,8,FALSE))</f>
        <v>Is the person nominated to manage the supply trained to run and maintain the supply?</v>
      </c>
      <c r="C81" s="50"/>
      <c r="D81" s="50"/>
      <c r="E81" s="57" t="e">
        <f>Risk_Assessment!#REF!</f>
        <v>#REF!</v>
      </c>
      <c r="F81" s="51" t="str">
        <f t="shared" si="2"/>
        <v>TBC77</v>
      </c>
      <c r="G81" s="51">
        <f t="shared" si="3"/>
        <v>77</v>
      </c>
    </row>
    <row r="82" spans="1:7" ht="60" hidden="1" customHeight="1" x14ac:dyDescent="0.25">
      <c r="A82" s="50" t="str">
        <f>IF(ISERROR(VLOOKUP($F82,Risk_Assessment!$A:$N,7,FALSE)),"",VLOOKUP($F82,Risk_Assessment!$A:$N,7,FALSE))</f>
        <v>Z14</v>
      </c>
      <c r="B82" s="50" t="str">
        <f>IF(ISERROR(VLOOKUP($F82,Risk_Assessment!$A:$N,8,FALSE)),"",VLOOKUP($F82,Risk_Assessment!$A:$N,8,FALSE))</f>
        <v>Is there a nominated person to run the supply when the above person is unavailable?</v>
      </c>
      <c r="C82" s="50"/>
      <c r="D82" s="50"/>
      <c r="E82" s="57" t="e">
        <f>Risk_Assessment!#REF!</f>
        <v>#REF!</v>
      </c>
      <c r="F82" s="51" t="str">
        <f t="shared" si="2"/>
        <v>TBC78</v>
      </c>
      <c r="G82" s="51">
        <f t="shared" si="3"/>
        <v>78</v>
      </c>
    </row>
    <row r="83" spans="1:7" ht="60" hidden="1" customHeight="1" x14ac:dyDescent="0.25">
      <c r="A83" s="50" t="str">
        <f>IF(ISERROR(VLOOKUP($F83,Risk_Assessment!$A:$N,7,FALSE)),"",VLOOKUP($F83,Risk_Assessment!$A:$N,7,FALSE))</f>
        <v>Z15</v>
      </c>
      <c r="B83" s="50" t="str">
        <f>IF(ISERROR(VLOOKUP($F83,Risk_Assessment!$A:$N,8,FALSE)),"",VLOOKUP($F83,Risk_Assessment!$A:$N,8,FALSE))</f>
        <v>Is there a documented system to report emergencies to management/owner of supply?</v>
      </c>
      <c r="C83" s="50"/>
      <c r="D83" s="50"/>
      <c r="E83" s="57" t="e">
        <f>Risk_Assessment!#REF!</f>
        <v>#REF!</v>
      </c>
      <c r="F83" s="51" t="str">
        <f t="shared" si="2"/>
        <v>TBC79</v>
      </c>
      <c r="G83" s="51">
        <f t="shared" si="3"/>
        <v>79</v>
      </c>
    </row>
    <row r="84" spans="1:7" ht="60" hidden="1" customHeight="1" x14ac:dyDescent="0.25">
      <c r="A84" s="50" t="str">
        <f>IF(ISERROR(VLOOKUP($F84,Risk_Assessment!$A:$N,7,FALSE)),"",VLOOKUP($F84,Risk_Assessment!$A:$N,7,FALSE))</f>
        <v>Z16</v>
      </c>
      <c r="B84" s="50" t="str">
        <f>IF(ISERROR(VLOOKUP($F84,Risk_Assessment!$A:$N,8,FALSE)),"",VLOOKUP($F84,Risk_Assessment!$A:$N,8,FALSE))</f>
        <v>Are there calibration schedules in place for key dosing and monitoring equipment?</v>
      </c>
      <c r="C84" s="50"/>
      <c r="D84" s="50"/>
      <c r="E84" s="50" t="e">
        <f>Risk_Assessment!#REF!</f>
        <v>#REF!</v>
      </c>
      <c r="F84" s="51" t="str">
        <f t="shared" si="2"/>
        <v>TBC80</v>
      </c>
      <c r="G84" s="51">
        <f t="shared" si="3"/>
        <v>80</v>
      </c>
    </row>
    <row r="85" spans="1:7" ht="60" hidden="1" customHeight="1" x14ac:dyDescent="0.25">
      <c r="A85" s="50" t="str">
        <f>IF(ISERROR(VLOOKUP($F85,Risk_Assessment!$A:$N,7,FALSE)),"",VLOOKUP($F85,Risk_Assessment!$A:$N,7,FALSE))</f>
        <v>Z17</v>
      </c>
      <c r="B85" s="50" t="str">
        <f>IF(ISERROR(VLOOKUP($F85,Risk_Assessment!$A:$N,8,FALSE)),"",VLOOKUP($F85,Risk_Assessment!$A:$N,8,FALSE))</f>
        <v>Is there a weekly site inspection to check for changes (e.g. Dead sheep, broken fence)?</v>
      </c>
      <c r="C85" s="50"/>
      <c r="D85" s="50"/>
      <c r="E85" s="57" t="e">
        <f>Risk_Assessment!#REF!</f>
        <v>#REF!</v>
      </c>
      <c r="F85" s="51" t="str">
        <f t="shared" si="2"/>
        <v>TBC81</v>
      </c>
      <c r="G85" s="51">
        <f t="shared" si="3"/>
        <v>81</v>
      </c>
    </row>
    <row r="86" spans="1:7" ht="60" hidden="1" customHeight="1" x14ac:dyDescent="0.25">
      <c r="A86" s="50" t="str">
        <f>IF(ISERROR(VLOOKUP($F86,Risk_Assessment!$A:$N,7,FALSE)),"",VLOOKUP($F86,Risk_Assessment!$A:$N,7,FALSE))</f>
        <v>Z18</v>
      </c>
      <c r="B86" s="50" t="str">
        <f>IF(ISERROR(VLOOKUP($F86,Risk_Assessment!$A:$N,8,FALSE)),"",VLOOKUP($F86,Risk_Assessment!$A:$N,8,FALSE))</f>
        <v>Are there appropriate procedures for rectifying customer complaints?</v>
      </c>
      <c r="C86" s="50"/>
      <c r="D86" s="50"/>
      <c r="E86" s="57" t="e">
        <f>Risk_Assessment!#REF!</f>
        <v>#REF!</v>
      </c>
      <c r="F86" s="51" t="str">
        <f t="shared" si="2"/>
        <v>TBC82</v>
      </c>
      <c r="G86" s="51">
        <f t="shared" si="3"/>
        <v>82</v>
      </c>
    </row>
    <row r="87" spans="1:7" ht="60" hidden="1" customHeight="1" x14ac:dyDescent="0.25">
      <c r="A87" s="50" t="str">
        <f>IF(ISERROR(VLOOKUP($F87,Risk_Assessment!$A:$N,7,FALSE)),"",VLOOKUP($F87,Risk_Assessment!$A:$N,7,FALSE))</f>
        <v>Z19</v>
      </c>
      <c r="B87" s="50" t="str">
        <f>IF(ISERROR(VLOOKUP($F87,Risk_Assessment!$A:$N,8,FALSE)),"",VLOOKUP($F87,Risk_Assessment!$A:$N,8,FALSE))</f>
        <v>Are there procedures and records in place to inform the LA of any changes to the risk assessment?</v>
      </c>
      <c r="C87" s="50"/>
      <c r="D87" s="50"/>
      <c r="E87" s="57" t="e">
        <f>Risk_Assessment!#REF!</f>
        <v>#REF!</v>
      </c>
      <c r="F87" s="51" t="str">
        <f t="shared" si="2"/>
        <v>TBC83</v>
      </c>
      <c r="G87" s="51">
        <f t="shared" si="3"/>
        <v>83</v>
      </c>
    </row>
    <row r="88" spans="1:7" ht="60" hidden="1" customHeight="1" x14ac:dyDescent="0.25">
      <c r="A88" s="50" t="str">
        <f>IF(ISERROR(VLOOKUP($F88,Risk_Assessment!$A:$N,7,FALSE)),"",VLOOKUP($F88,Risk_Assessment!$A:$N,7,FALSE))</f>
        <v>Z20</v>
      </c>
      <c r="B88" s="50" t="str">
        <f>IF(ISERROR(VLOOKUP($F88,Risk_Assessment!$A:$N,8,FALSE)),"",VLOOKUP($F88,Risk_Assessment!$A:$N,8,FALSE))</f>
        <v>If a risk assessment has previously been carried out, is there a plan for delivering the required improvements?</v>
      </c>
      <c r="C88" s="50"/>
      <c r="D88" s="50"/>
      <c r="E88" s="57" t="e">
        <f>Risk_Assessment!#REF!</f>
        <v>#REF!</v>
      </c>
      <c r="F88" s="51" t="str">
        <f t="shared" si="2"/>
        <v>TBC84</v>
      </c>
      <c r="G88" s="51">
        <f t="shared" si="3"/>
        <v>84</v>
      </c>
    </row>
    <row r="89" spans="1:7" ht="60" hidden="1" customHeight="1" x14ac:dyDescent="0.25">
      <c r="A89" s="50" t="str">
        <f>IF(ISERROR(VLOOKUP($F89,Risk_Assessment!$A:$N,7,FALSE)),"",VLOOKUP($F89,Risk_Assessment!$A:$N,7,FALSE))</f>
        <v>Z21</v>
      </c>
      <c r="B89" s="50" t="str">
        <f>IF(ISERROR(VLOOKUP($F89,Risk_Assessment!$A:$N,8,FALSE)),"",VLOOKUP($F89,Risk_Assessment!$A:$N,8,FALSE))</f>
        <v xml:space="preserve">Is there a detailed plan of the site including details of source, tanks, distribution pipes, valves (material, age) etc. </v>
      </c>
      <c r="C89" s="50"/>
      <c r="D89" s="50"/>
      <c r="E89" s="57" t="e">
        <f>Risk_Assessment!#REF!</f>
        <v>#REF!</v>
      </c>
      <c r="F89" s="51" t="str">
        <f t="shared" si="2"/>
        <v>TBC85</v>
      </c>
      <c r="G89" s="51">
        <f t="shared" si="3"/>
        <v>85</v>
      </c>
    </row>
    <row r="90" spans="1:7" ht="60" hidden="1" customHeight="1" x14ac:dyDescent="0.25">
      <c r="A90" s="50" t="str">
        <f>IF(ISERROR(VLOOKUP($F90,Risk_Assessment!$A:$N,7,FALSE)),"",VLOOKUP($F90,Risk_Assessment!$A:$N,7,FALSE))</f>
        <v>Z22</v>
      </c>
      <c r="B90" s="50" t="str">
        <f>IF(ISERROR(VLOOKUP($F90,Risk_Assessment!$A:$N,8,FALSE)),"",VLOOKUP($F90,Risk_Assessment!$A:$N,8,FALSE))</f>
        <v>Is there a documented contingency for the supply running out?</v>
      </c>
      <c r="C90" s="50"/>
      <c r="D90" s="50"/>
      <c r="E90" s="57" t="e">
        <f>Risk_Assessment!#REF!</f>
        <v>#REF!</v>
      </c>
      <c r="F90" s="51" t="str">
        <f t="shared" si="2"/>
        <v>TBC86</v>
      </c>
      <c r="G90" s="51">
        <f t="shared" si="3"/>
        <v>86</v>
      </c>
    </row>
    <row r="91" spans="1:7" ht="60" hidden="1" customHeight="1" x14ac:dyDescent="0.25">
      <c r="A91" s="50" t="str">
        <f>IF(ISERROR(VLOOKUP($F91,Risk_Assessment!$A:$N,7,FALSE)),"",VLOOKUP($F91,Risk_Assessment!$A:$N,7,FALSE))</f>
        <v>Z23</v>
      </c>
      <c r="B91" s="50" t="str">
        <f>IF(ISERROR(VLOOKUP($F91,Risk_Assessment!$A:$N,8,FALSE)),"",VLOOKUP($F91,Risk_Assessment!$A:$N,8,FALSE))</f>
        <v>Do the treatment chemicals and materials conform to Regulation 5? Have all new installations since 2010 complied with Regulation 5 (or equivalent in Wales) – products and processes</v>
      </c>
      <c r="C91" s="50"/>
      <c r="D91" s="50"/>
      <c r="E91" s="57" t="e">
        <f>Risk_Assessment!#REF!</f>
        <v>#REF!</v>
      </c>
      <c r="F91" s="51" t="str">
        <f t="shared" si="2"/>
        <v>TBC87</v>
      </c>
      <c r="G91" s="51">
        <f t="shared" si="3"/>
        <v>87</v>
      </c>
    </row>
    <row r="92" spans="1:7" ht="60" hidden="1" customHeight="1" x14ac:dyDescent="0.25">
      <c r="A92" s="50" t="str">
        <f>IF(ISERROR(VLOOKUP($F92,Risk_Assessment!$A:$N,7,FALSE)),"",VLOOKUP($F92,Risk_Assessment!$A:$N,7,FALSE))</f>
        <v>Z24</v>
      </c>
      <c r="B92" s="50" t="str">
        <f>IF(ISERROR(VLOOKUP($F92,Risk_Assessment!$A:$N,8,FALSE)),"",VLOOKUP($F92,Risk_Assessment!$A:$N,8,FALSE))</f>
        <v>Do all materials involved in the distribution system conform to Regulation 5? Have all new installations since 2010 complied with Regulation 5 (or equivalent in Wales) – products and processes?</v>
      </c>
      <c r="C92" s="50"/>
      <c r="D92" s="50"/>
      <c r="E92" s="57" t="e">
        <f>Risk_Assessment!#REF!</f>
        <v>#REF!</v>
      </c>
      <c r="F92" s="51" t="str">
        <f t="shared" si="2"/>
        <v>TBC88</v>
      </c>
      <c r="G92" s="51">
        <f t="shared" si="3"/>
        <v>88</v>
      </c>
    </row>
    <row r="93" spans="1:7" ht="60" hidden="1" customHeight="1" x14ac:dyDescent="0.25">
      <c r="A93" s="50" t="str">
        <f>IF(ISERROR(VLOOKUP($F93,Risk_Assessment!$A:$N,7,FALSE)),"",VLOOKUP($F93,Risk_Assessment!$A:$N,7,FALSE))</f>
        <v>Z25</v>
      </c>
      <c r="B93" s="50" t="str">
        <f>IF(ISERROR(VLOOKUP($F93,Risk_Assessment!$A:$N,8,FALSE)),"",VLOOKUP($F93,Risk_Assessment!$A:$N,8,FALSE))</f>
        <v>Is there a documented procedure for carrying out mains tappings (making new connections into pipes)?</v>
      </c>
      <c r="C93" s="50"/>
      <c r="D93" s="50"/>
      <c r="E93" s="57" t="e">
        <f>Risk_Assessment!#REF!</f>
        <v>#REF!</v>
      </c>
      <c r="F93" s="51" t="str">
        <f t="shared" si="2"/>
        <v>TBC89</v>
      </c>
      <c r="G93" s="51">
        <f t="shared" si="3"/>
        <v>89</v>
      </c>
    </row>
    <row r="94" spans="1:7" ht="60" hidden="1" customHeight="1" x14ac:dyDescent="0.25">
      <c r="A94" s="50" t="str">
        <f>IF(ISERROR(VLOOKUP($F94,Risk_Assessment!$A:$N,7,FALSE)),"",VLOOKUP($F94,Risk_Assessment!$A:$N,7,FALSE))</f>
        <v>Z26</v>
      </c>
      <c r="B94" s="50" t="str">
        <f>IF(ISERROR(VLOOKUP($F94,Risk_Assessment!$A:$N,8,FALSE)),"",VLOOKUP($F94,Risk_Assessment!$A:$N,8,FALSE))</f>
        <v>Are persons carrying out this work competent and trained in this procedure?(e.g. approved by a water company or part of the Water Safe Scheme)?</v>
      </c>
      <c r="C94" s="50"/>
      <c r="D94" s="50"/>
      <c r="E94" s="57" t="e">
        <f>Risk_Assessment!#REF!</f>
        <v>#REF!</v>
      </c>
      <c r="F94" s="51" t="str">
        <f t="shared" si="2"/>
        <v>TBC90</v>
      </c>
      <c r="G94" s="51">
        <f t="shared" si="3"/>
        <v>90</v>
      </c>
    </row>
    <row r="95" spans="1:7" ht="60" hidden="1" customHeight="1" x14ac:dyDescent="0.25">
      <c r="A95" s="50" t="str">
        <f>IF(ISERROR(VLOOKUP($F95,Risk_Assessment!$A:$N,7,FALSE)),"",VLOOKUP($F95,Risk_Assessment!$A:$N,7,FALSE))</f>
        <v>Z27</v>
      </c>
      <c r="B95" s="50" t="str">
        <f>IF(ISERROR(VLOOKUP($F95,Risk_Assessment!$A:$N,8,FALSE)),"",VLOOKUP($F95,Risk_Assessment!$A:$N,8,FALSE))</f>
        <v>Any additional site specific hazard(s) associated with management</v>
      </c>
      <c r="C95" s="50"/>
      <c r="D95" s="50"/>
      <c r="E95" s="57" t="e">
        <f>Risk_Assessment!#REF!</f>
        <v>#REF!</v>
      </c>
      <c r="F95" s="51" t="str">
        <f t="shared" si="2"/>
        <v>TBC91</v>
      </c>
      <c r="G95" s="51">
        <f t="shared" si="3"/>
        <v>91</v>
      </c>
    </row>
    <row r="96" spans="1:7" ht="60" hidden="1" customHeight="1" x14ac:dyDescent="0.25">
      <c r="A96" s="50" t="str">
        <f>IF(ISERROR(VLOOKUP($F96,Risk_Assessment!$A:$N,7,FALSE)),"",VLOOKUP($F96,Risk_Assessment!$A:$N,7,FALSE))</f>
        <v/>
      </c>
      <c r="B96" s="50" t="str">
        <f>IF(ISERROR(VLOOKUP($F96,Risk_Assessment!$A:$N,8,FALSE)),"",VLOOKUP($F96,Risk_Assessment!$A:$N,8,FALSE))</f>
        <v/>
      </c>
      <c r="C96" s="50"/>
      <c r="D96" s="50"/>
      <c r="E96" s="57" t="e">
        <f>Risk_Assessment!#REF!</f>
        <v>#REF!</v>
      </c>
      <c r="F96" s="51" t="str">
        <f t="shared" si="2"/>
        <v>TBC92</v>
      </c>
      <c r="G96" s="51">
        <f t="shared" si="3"/>
        <v>92</v>
      </c>
    </row>
    <row r="97" spans="1:7" ht="60" hidden="1" customHeight="1" x14ac:dyDescent="0.25">
      <c r="A97" s="50" t="str">
        <f>IF(ISERROR(VLOOKUP($F97,Risk_Assessment!$A:$N,7,FALSE)),"",VLOOKUP($F97,Risk_Assessment!$A:$N,7,FALSE))</f>
        <v/>
      </c>
      <c r="B97" s="50" t="str">
        <f>IF(ISERROR(VLOOKUP($F97,Risk_Assessment!$A:$N,8,FALSE)),"",VLOOKUP($F97,Risk_Assessment!$A:$N,8,FALSE))</f>
        <v/>
      </c>
      <c r="C97" s="50"/>
      <c r="D97" s="50"/>
      <c r="E97" s="57" t="e">
        <f>Risk_Assessment!#REF!</f>
        <v>#REF!</v>
      </c>
      <c r="F97" s="51" t="str">
        <f t="shared" si="2"/>
        <v>TBC93</v>
      </c>
      <c r="G97" s="51">
        <f t="shared" si="3"/>
        <v>93</v>
      </c>
    </row>
    <row r="98" spans="1:7" ht="60" hidden="1" customHeight="1" x14ac:dyDescent="0.25">
      <c r="A98" s="50" t="str">
        <f>IF(ISERROR(VLOOKUP($F98,Risk_Assessment!$A:$N,7,FALSE)),"",VLOOKUP($F98,Risk_Assessment!$A:$N,7,FALSE))</f>
        <v/>
      </c>
      <c r="B98" s="50" t="str">
        <f>IF(ISERROR(VLOOKUP($F98,Risk_Assessment!$A:$N,8,FALSE)),"",VLOOKUP($F98,Risk_Assessment!$A:$N,8,FALSE))</f>
        <v/>
      </c>
      <c r="C98" s="50"/>
      <c r="D98" s="50"/>
      <c r="E98" s="50" t="e">
        <f>Risk_Assessment!#REF!</f>
        <v>#REF!</v>
      </c>
      <c r="F98" s="51" t="str">
        <f t="shared" si="2"/>
        <v>TBC94</v>
      </c>
      <c r="G98" s="51">
        <f t="shared" si="3"/>
        <v>94</v>
      </c>
    </row>
    <row r="99" spans="1:7" ht="60" hidden="1" customHeight="1" x14ac:dyDescent="0.25">
      <c r="A99" s="50" t="str">
        <f>IF(ISERROR(VLOOKUP($F99,Risk_Assessment!$A:$N,7,FALSE)),"",VLOOKUP($F99,Risk_Assessment!$A:$N,7,FALSE))</f>
        <v/>
      </c>
      <c r="B99" s="50" t="str">
        <f>IF(ISERROR(VLOOKUP($F99,Risk_Assessment!$A:$N,8,FALSE)),"",VLOOKUP($F99,Risk_Assessment!$A:$N,8,FALSE))</f>
        <v/>
      </c>
      <c r="C99" s="50"/>
      <c r="D99" s="50"/>
      <c r="E99" s="57" t="e">
        <f>Risk_Assessment!#REF!</f>
        <v>#REF!</v>
      </c>
      <c r="F99" s="51" t="str">
        <f t="shared" si="2"/>
        <v>TBC95</v>
      </c>
      <c r="G99" s="51">
        <f t="shared" si="3"/>
        <v>95</v>
      </c>
    </row>
    <row r="100" spans="1:7" ht="60" hidden="1" customHeight="1" x14ac:dyDescent="0.25">
      <c r="A100" s="50" t="str">
        <f>IF(ISERROR(VLOOKUP($F100,Risk_Assessment!$A:$N,7,FALSE)),"",VLOOKUP($F100,Risk_Assessment!$A:$N,7,FALSE))</f>
        <v/>
      </c>
      <c r="B100" s="50" t="str">
        <f>IF(ISERROR(VLOOKUP($F100,Risk_Assessment!$A:$N,8,FALSE)),"",VLOOKUP($F100,Risk_Assessment!$A:$N,8,FALSE))</f>
        <v/>
      </c>
      <c r="C100" s="50"/>
      <c r="D100" s="50"/>
      <c r="E100" s="57" t="e">
        <f>Risk_Assessment!#REF!</f>
        <v>#REF!</v>
      </c>
      <c r="F100" s="51" t="str">
        <f t="shared" si="2"/>
        <v>TBC96</v>
      </c>
      <c r="G100" s="51">
        <f t="shared" si="3"/>
        <v>96</v>
      </c>
    </row>
    <row r="101" spans="1:7" ht="60" hidden="1" customHeight="1" x14ac:dyDescent="0.25">
      <c r="A101" s="50" t="str">
        <f>IF(ISERROR(VLOOKUP($F101,Risk_Assessment!$A:$N,7,FALSE)),"",VLOOKUP($F101,Risk_Assessment!$A:$N,7,FALSE))</f>
        <v/>
      </c>
      <c r="B101" s="50" t="str">
        <f>IF(ISERROR(VLOOKUP($F101,Risk_Assessment!$A:$N,8,FALSE)),"",VLOOKUP($F101,Risk_Assessment!$A:$N,8,FALSE))</f>
        <v/>
      </c>
      <c r="C101" s="50"/>
      <c r="D101" s="50"/>
      <c r="E101" s="57" t="e">
        <f>Risk_Assessment!#REF!</f>
        <v>#REF!</v>
      </c>
      <c r="F101" s="51" t="str">
        <f t="shared" si="2"/>
        <v>TBC97</v>
      </c>
      <c r="G101" s="51">
        <f t="shared" si="3"/>
        <v>97</v>
      </c>
    </row>
    <row r="102" spans="1:7" ht="60" hidden="1" customHeight="1" x14ac:dyDescent="0.25">
      <c r="A102" s="50" t="str">
        <f>IF(ISERROR(VLOOKUP($F102,Risk_Assessment!$A:$N,7,FALSE)),"",VLOOKUP($F102,Risk_Assessment!$A:$N,7,FALSE))</f>
        <v/>
      </c>
      <c r="B102" s="50" t="str">
        <f>IF(ISERROR(VLOOKUP($F102,Risk_Assessment!$A:$N,8,FALSE)),"",VLOOKUP($F102,Risk_Assessment!$A:$N,8,FALSE))</f>
        <v/>
      </c>
      <c r="C102" s="50"/>
      <c r="D102" s="50"/>
      <c r="E102" s="57" t="e">
        <f>Risk_Assessment!#REF!</f>
        <v>#REF!</v>
      </c>
      <c r="F102" s="51" t="str">
        <f t="shared" si="2"/>
        <v>TBC98</v>
      </c>
      <c r="G102" s="51">
        <f t="shared" si="3"/>
        <v>98</v>
      </c>
    </row>
    <row r="103" spans="1:7" ht="60" hidden="1" customHeight="1" x14ac:dyDescent="0.25">
      <c r="A103" s="50" t="str">
        <f>IF(ISERROR(VLOOKUP($F103,Risk_Assessment!$A:$N,7,FALSE)),"",VLOOKUP($F103,Risk_Assessment!$A:$N,7,FALSE))</f>
        <v/>
      </c>
      <c r="B103" s="50" t="str">
        <f>IF(ISERROR(VLOOKUP($F103,Risk_Assessment!$A:$N,8,FALSE)),"",VLOOKUP($F103,Risk_Assessment!$A:$N,8,FALSE))</f>
        <v/>
      </c>
      <c r="C103" s="50"/>
      <c r="D103" s="50"/>
      <c r="E103" s="57" t="e">
        <f>Risk_Assessment!#REF!</f>
        <v>#REF!</v>
      </c>
      <c r="F103" s="51" t="str">
        <f t="shared" si="2"/>
        <v>TBC99</v>
      </c>
      <c r="G103" s="51">
        <f t="shared" si="3"/>
        <v>99</v>
      </c>
    </row>
    <row r="104" spans="1:7" ht="60" hidden="1" customHeight="1" x14ac:dyDescent="0.25">
      <c r="A104" s="50" t="str">
        <f>IF(ISERROR(VLOOKUP($F104,Risk_Assessment!$A:$N,7,FALSE)),"",VLOOKUP($F104,Risk_Assessment!$A:$N,7,FALSE))</f>
        <v/>
      </c>
      <c r="B104" s="50" t="str">
        <f>IF(ISERROR(VLOOKUP($F104,Risk_Assessment!$A:$N,8,FALSE)),"",VLOOKUP($F104,Risk_Assessment!$A:$N,8,FALSE))</f>
        <v/>
      </c>
      <c r="C104" s="50"/>
      <c r="D104" s="50"/>
      <c r="E104" s="57" t="e">
        <f>Risk_Assessment!#REF!</f>
        <v>#REF!</v>
      </c>
      <c r="F104" s="51" t="str">
        <f t="shared" si="2"/>
        <v>TBC100</v>
      </c>
      <c r="G104" s="51">
        <f t="shared" si="3"/>
        <v>100</v>
      </c>
    </row>
    <row r="105" spans="1:7" ht="60" hidden="1" customHeight="1" x14ac:dyDescent="0.25">
      <c r="A105" s="50" t="str">
        <f>IF(ISERROR(VLOOKUP($F105,Risk_Assessment!$A:$N,7,FALSE)),"",VLOOKUP($F105,Risk_Assessment!$A:$N,7,FALSE))</f>
        <v/>
      </c>
      <c r="B105" s="50" t="str">
        <f>IF(ISERROR(VLOOKUP($F105,Risk_Assessment!$A:$N,8,FALSE)),"",VLOOKUP($F105,Risk_Assessment!$A:$N,8,FALSE))</f>
        <v/>
      </c>
      <c r="C105" s="50"/>
      <c r="D105" s="50"/>
      <c r="E105" s="57" t="e">
        <f>Risk_Assessment!#REF!</f>
        <v>#REF!</v>
      </c>
      <c r="F105" s="51" t="str">
        <f t="shared" si="2"/>
        <v>TBC101</v>
      </c>
      <c r="G105" s="51">
        <f t="shared" si="3"/>
        <v>101</v>
      </c>
    </row>
    <row r="106" spans="1:7" ht="60" hidden="1" customHeight="1" x14ac:dyDescent="0.25">
      <c r="A106" s="50" t="str">
        <f>IF(ISERROR(VLOOKUP($F106,Risk_Assessment!$A:$N,7,FALSE)),"",VLOOKUP($F106,Risk_Assessment!$A:$N,7,FALSE))</f>
        <v/>
      </c>
      <c r="B106" s="50" t="str">
        <f>IF(ISERROR(VLOOKUP($F106,Risk_Assessment!$A:$N,8,FALSE)),"",VLOOKUP($F106,Risk_Assessment!$A:$N,8,FALSE))</f>
        <v/>
      </c>
      <c r="C106" s="50"/>
      <c r="D106" s="50"/>
      <c r="E106" s="57" t="e">
        <f>Risk_Assessment!#REF!</f>
        <v>#REF!</v>
      </c>
      <c r="F106" s="51" t="str">
        <f t="shared" si="2"/>
        <v>TBC102</v>
      </c>
      <c r="G106" s="51">
        <f t="shared" si="3"/>
        <v>102</v>
      </c>
    </row>
    <row r="107" spans="1:7" ht="60" hidden="1" customHeight="1" x14ac:dyDescent="0.25">
      <c r="A107" s="50" t="str">
        <f>IF(ISERROR(VLOOKUP($F107,Risk_Assessment!$A:$N,7,FALSE)),"",VLOOKUP($F107,Risk_Assessment!$A:$N,7,FALSE))</f>
        <v/>
      </c>
      <c r="B107" s="50" t="str">
        <f>IF(ISERROR(VLOOKUP($F107,Risk_Assessment!$A:$N,8,FALSE)),"",VLOOKUP($F107,Risk_Assessment!$A:$N,8,FALSE))</f>
        <v/>
      </c>
      <c r="C107" s="50"/>
      <c r="D107" s="50"/>
      <c r="E107" s="50" t="e">
        <f>Risk_Assessment!#REF!</f>
        <v>#REF!</v>
      </c>
      <c r="F107" s="51" t="str">
        <f t="shared" si="2"/>
        <v>TBC103</v>
      </c>
      <c r="G107" s="51">
        <f t="shared" si="3"/>
        <v>103</v>
      </c>
    </row>
    <row r="108" spans="1:7" ht="60" hidden="1" customHeight="1" x14ac:dyDescent="0.25">
      <c r="A108" s="50" t="str">
        <f>IF(ISERROR(VLOOKUP($F108,Risk_Assessment!$A:$N,7,FALSE)),"",VLOOKUP($F108,Risk_Assessment!$A:$N,7,FALSE))</f>
        <v/>
      </c>
      <c r="B108" s="50" t="str">
        <f>IF(ISERROR(VLOOKUP($F108,Risk_Assessment!$A:$N,8,FALSE)),"",VLOOKUP($F108,Risk_Assessment!$A:$N,8,FALSE))</f>
        <v/>
      </c>
      <c r="C108" s="50"/>
      <c r="D108" s="50"/>
      <c r="E108" s="57" t="e">
        <f>Risk_Assessment!#REF!</f>
        <v>#REF!</v>
      </c>
      <c r="F108" s="51" t="str">
        <f t="shared" si="2"/>
        <v>TBC104</v>
      </c>
      <c r="G108" s="51">
        <f t="shared" si="3"/>
        <v>104</v>
      </c>
    </row>
    <row r="109" spans="1:7" ht="60" hidden="1" customHeight="1" x14ac:dyDescent="0.25">
      <c r="A109" s="50" t="str">
        <f>IF(ISERROR(VLOOKUP($F109,Risk_Assessment!$A:$N,7,FALSE)),"",VLOOKUP($F109,Risk_Assessment!$A:$N,7,FALSE))</f>
        <v/>
      </c>
      <c r="B109" s="50" t="str">
        <f>IF(ISERROR(VLOOKUP($F109,Risk_Assessment!$A:$N,8,FALSE)),"",VLOOKUP($F109,Risk_Assessment!$A:$N,8,FALSE))</f>
        <v/>
      </c>
      <c r="C109" s="50"/>
      <c r="D109" s="50"/>
      <c r="E109" s="57" t="e">
        <f>Risk_Assessment!#REF!</f>
        <v>#REF!</v>
      </c>
      <c r="F109" s="51" t="str">
        <f t="shared" si="2"/>
        <v>TBC105</v>
      </c>
      <c r="G109" s="51">
        <f t="shared" si="3"/>
        <v>105</v>
      </c>
    </row>
    <row r="110" spans="1:7" ht="60" hidden="1" customHeight="1" x14ac:dyDescent="0.25">
      <c r="A110" s="50" t="str">
        <f>IF(ISERROR(VLOOKUP($F110,Risk_Assessment!$A:$N,7,FALSE)),"",VLOOKUP($F110,Risk_Assessment!$A:$N,7,FALSE))</f>
        <v/>
      </c>
      <c r="B110" s="50" t="str">
        <f>IF(ISERROR(VLOOKUP($F110,Risk_Assessment!$A:$N,8,FALSE)),"",VLOOKUP($F110,Risk_Assessment!$A:$N,8,FALSE))</f>
        <v/>
      </c>
      <c r="C110" s="50"/>
      <c r="D110" s="50"/>
      <c r="E110" s="57" t="e">
        <f>Risk_Assessment!#REF!</f>
        <v>#REF!</v>
      </c>
      <c r="F110" s="51" t="str">
        <f t="shared" si="2"/>
        <v>TBC106</v>
      </c>
      <c r="G110" s="51">
        <f t="shared" si="3"/>
        <v>106</v>
      </c>
    </row>
    <row r="111" spans="1:7" ht="60" hidden="1" customHeight="1" x14ac:dyDescent="0.25">
      <c r="A111" s="50" t="str">
        <f>IF(ISERROR(VLOOKUP($F111,Risk_Assessment!$A:$N,7,FALSE)),"",VLOOKUP($F111,Risk_Assessment!$A:$N,7,FALSE))</f>
        <v/>
      </c>
      <c r="B111" s="50" t="str">
        <f>IF(ISERROR(VLOOKUP($F111,Risk_Assessment!$A:$N,8,FALSE)),"",VLOOKUP($F111,Risk_Assessment!$A:$N,8,FALSE))</f>
        <v/>
      </c>
      <c r="C111" s="50"/>
      <c r="D111" s="50"/>
      <c r="E111" s="57" t="e">
        <f>Risk_Assessment!#REF!</f>
        <v>#REF!</v>
      </c>
      <c r="F111" s="51" t="str">
        <f t="shared" si="2"/>
        <v>TBC107</v>
      </c>
      <c r="G111" s="51">
        <f t="shared" si="3"/>
        <v>107</v>
      </c>
    </row>
    <row r="112" spans="1:7" ht="60" hidden="1" customHeight="1" x14ac:dyDescent="0.25">
      <c r="A112" s="50" t="str">
        <f>IF(ISERROR(VLOOKUP($F112,Risk_Assessment!$A:$N,7,FALSE)),"",VLOOKUP($F112,Risk_Assessment!$A:$N,7,FALSE))</f>
        <v/>
      </c>
      <c r="B112" s="50" t="str">
        <f>IF(ISERROR(VLOOKUP($F112,Risk_Assessment!$A:$N,8,FALSE)),"",VLOOKUP($F112,Risk_Assessment!$A:$N,8,FALSE))</f>
        <v/>
      </c>
      <c r="C112" s="50"/>
      <c r="D112" s="50"/>
      <c r="E112" s="57" t="e">
        <f>Risk_Assessment!#REF!</f>
        <v>#REF!</v>
      </c>
      <c r="F112" s="51" t="str">
        <f t="shared" si="2"/>
        <v>TBC108</v>
      </c>
      <c r="G112" s="51">
        <f t="shared" si="3"/>
        <v>108</v>
      </c>
    </row>
    <row r="113" spans="1:7" ht="60" hidden="1" customHeight="1" x14ac:dyDescent="0.25">
      <c r="A113" s="50" t="str">
        <f>IF(ISERROR(VLOOKUP($F113,Risk_Assessment!$A:$N,7,FALSE)),"",VLOOKUP($F113,Risk_Assessment!$A:$N,7,FALSE))</f>
        <v/>
      </c>
      <c r="B113" s="50" t="str">
        <f>IF(ISERROR(VLOOKUP($F113,Risk_Assessment!$A:$N,8,FALSE)),"",VLOOKUP($F113,Risk_Assessment!$A:$N,8,FALSE))</f>
        <v/>
      </c>
      <c r="C113" s="50"/>
      <c r="D113" s="50"/>
      <c r="E113" s="50" t="e">
        <f>Risk_Assessment!#REF!</f>
        <v>#REF!</v>
      </c>
      <c r="F113" s="51" t="str">
        <f t="shared" si="2"/>
        <v>TBC109</v>
      </c>
      <c r="G113" s="51">
        <f t="shared" si="3"/>
        <v>109</v>
      </c>
    </row>
    <row r="114" spans="1:7" ht="60" hidden="1" customHeight="1" x14ac:dyDescent="0.25">
      <c r="A114" s="50" t="str">
        <f>IF(ISERROR(VLOOKUP($F114,Risk_Assessment!$A:$N,7,FALSE)),"",VLOOKUP($F114,Risk_Assessment!$A:$N,7,FALSE))</f>
        <v/>
      </c>
      <c r="B114" s="50" t="str">
        <f>IF(ISERROR(VLOOKUP($F114,Risk_Assessment!$A:$N,8,FALSE)),"",VLOOKUP($F114,Risk_Assessment!$A:$N,8,FALSE))</f>
        <v/>
      </c>
      <c r="C114" s="50"/>
      <c r="D114" s="50"/>
      <c r="E114" s="57" t="e">
        <f>Risk_Assessment!#REF!</f>
        <v>#REF!</v>
      </c>
      <c r="F114" s="51" t="str">
        <f t="shared" si="2"/>
        <v>TBC110</v>
      </c>
      <c r="G114" s="51">
        <f t="shared" si="3"/>
        <v>110</v>
      </c>
    </row>
    <row r="115" spans="1:7" ht="60" hidden="1" customHeight="1" x14ac:dyDescent="0.25">
      <c r="A115" s="50" t="str">
        <f>IF(ISERROR(VLOOKUP($F115,Risk_Assessment!$A:$N,7,FALSE)),"",VLOOKUP($F115,Risk_Assessment!$A:$N,7,FALSE))</f>
        <v/>
      </c>
      <c r="B115" s="50" t="str">
        <f>IF(ISERROR(VLOOKUP($F115,Risk_Assessment!$A:$N,8,FALSE)),"",VLOOKUP($F115,Risk_Assessment!$A:$N,8,FALSE))</f>
        <v/>
      </c>
      <c r="C115" s="50"/>
      <c r="D115" s="50"/>
      <c r="E115" s="50" t="e">
        <f>Risk_Assessment!#REF!</f>
        <v>#REF!</v>
      </c>
      <c r="F115" s="51" t="str">
        <f t="shared" si="2"/>
        <v>TBC111</v>
      </c>
      <c r="G115" s="51">
        <f t="shared" si="3"/>
        <v>111</v>
      </c>
    </row>
    <row r="116" spans="1:7" ht="45" hidden="1" x14ac:dyDescent="0.25">
      <c r="A116" s="72" t="str">
        <f>IF(ISERROR(VLOOKUP($F116,Risk_Assessment!$A:$N,7,FALSE)),"",VLOOKUP($F116,Risk_Assessment!$A:$N,7,FALSE))</f>
        <v/>
      </c>
      <c r="B116" s="72" t="str">
        <f>IF(ISERROR(VLOOKUP($F116,Risk_Assessment!$A:$N,8,FALSE)),"",VLOOKUP($F116,Risk_Assessment!$A:$N,8,FALSE))</f>
        <v/>
      </c>
      <c r="C116" s="72"/>
      <c r="D116" s="72"/>
      <c r="E116" s="72" t="e">
        <f>Risk_Assessment!#REF!</f>
        <v>#REF!</v>
      </c>
      <c r="F116" s="51" t="str">
        <f t="shared" ref="F116:F179" si="4">CONCATENATE($A$2,G116)</f>
        <v>TBC112</v>
      </c>
      <c r="G116" s="51">
        <f t="shared" si="3"/>
        <v>112</v>
      </c>
    </row>
    <row r="117" spans="1:7" ht="30" hidden="1" x14ac:dyDescent="0.25">
      <c r="A117" s="72" t="str">
        <f>IF(ISERROR(VLOOKUP($F117,Risk_Assessment!$A:$N,7,FALSE)),"",VLOOKUP($F117,Risk_Assessment!$A:$N,7,FALSE))</f>
        <v/>
      </c>
      <c r="B117" s="72" t="str">
        <f>IF(ISERROR(VLOOKUP($F117,Risk_Assessment!$A:$N,8,FALSE)),"",VLOOKUP($F117,Risk_Assessment!$A:$N,8,FALSE))</f>
        <v/>
      </c>
      <c r="C117" s="72"/>
      <c r="D117" s="72"/>
      <c r="E117" s="72" t="e">
        <f>Risk_Assessment!#REF!</f>
        <v>#REF!</v>
      </c>
      <c r="F117" s="51" t="str">
        <f t="shared" si="4"/>
        <v>TBC113</v>
      </c>
      <c r="G117" s="51">
        <f t="shared" si="3"/>
        <v>113</v>
      </c>
    </row>
    <row r="118" spans="1:7" ht="30" hidden="1" x14ac:dyDescent="0.25">
      <c r="A118" s="72" t="str">
        <f>IF(ISERROR(VLOOKUP($F118,Risk_Assessment!$A:$N,7,FALSE)),"",VLOOKUP($F118,Risk_Assessment!$A:$N,7,FALSE))</f>
        <v/>
      </c>
      <c r="B118" s="72" t="str">
        <f>IF(ISERROR(VLOOKUP($F118,Risk_Assessment!$A:$N,8,FALSE)),"",VLOOKUP($F118,Risk_Assessment!$A:$N,8,FALSE))</f>
        <v/>
      </c>
      <c r="C118" s="72"/>
      <c r="D118" s="72"/>
      <c r="E118" s="72" t="e">
        <f>Risk_Assessment!#REF!</f>
        <v>#REF!</v>
      </c>
      <c r="F118" s="51" t="str">
        <f t="shared" si="4"/>
        <v>TBC114</v>
      </c>
      <c r="G118" s="51">
        <f t="shared" si="3"/>
        <v>114</v>
      </c>
    </row>
    <row r="119" spans="1:7" ht="30" hidden="1" x14ac:dyDescent="0.25">
      <c r="A119" s="72" t="str">
        <f>IF(ISERROR(VLOOKUP($F119,Risk_Assessment!$A:$N,7,FALSE)),"",VLOOKUP($F119,Risk_Assessment!$A:$N,7,FALSE))</f>
        <v/>
      </c>
      <c r="B119" s="72" t="str">
        <f>IF(ISERROR(VLOOKUP($F119,Risk_Assessment!$A:$N,8,FALSE)),"",VLOOKUP($F119,Risk_Assessment!$A:$N,8,FALSE))</f>
        <v/>
      </c>
      <c r="C119" s="72"/>
      <c r="D119" s="72"/>
      <c r="E119" s="72" t="e">
        <f>Risk_Assessment!#REF!</f>
        <v>#REF!</v>
      </c>
      <c r="F119" s="51" t="str">
        <f t="shared" si="4"/>
        <v>TBC115</v>
      </c>
      <c r="G119" s="51">
        <f t="shared" si="3"/>
        <v>115</v>
      </c>
    </row>
    <row r="120" spans="1:7" hidden="1" x14ac:dyDescent="0.25">
      <c r="A120" s="72" t="str">
        <f>IF(ISERROR(VLOOKUP($F120,Risk_Assessment!$A:$N,7,FALSE)),"",VLOOKUP($F120,Risk_Assessment!$A:$N,7,FALSE))</f>
        <v/>
      </c>
      <c r="B120" s="72" t="str">
        <f>IF(ISERROR(VLOOKUP($F120,Risk_Assessment!$A:$N,8,FALSE)),"",VLOOKUP($F120,Risk_Assessment!$A:$N,8,FALSE))</f>
        <v/>
      </c>
      <c r="C120" s="72"/>
      <c r="D120" s="72"/>
      <c r="E120" s="72" t="e">
        <f>Risk_Assessment!#REF!</f>
        <v>#REF!</v>
      </c>
      <c r="F120" s="51" t="str">
        <f t="shared" si="4"/>
        <v>TBC116</v>
      </c>
      <c r="G120" s="51">
        <f t="shared" si="3"/>
        <v>116</v>
      </c>
    </row>
    <row r="121" spans="1:7" ht="30" hidden="1" x14ac:dyDescent="0.25">
      <c r="A121" s="72" t="str">
        <f>IF(ISERROR(VLOOKUP($F121,Risk_Assessment!$A:$N,7,FALSE)),"",VLOOKUP($F121,Risk_Assessment!$A:$N,7,FALSE))</f>
        <v/>
      </c>
      <c r="B121" s="72" t="str">
        <f>IF(ISERROR(VLOOKUP($F121,Risk_Assessment!$A:$N,8,FALSE)),"",VLOOKUP($F121,Risk_Assessment!$A:$N,8,FALSE))</f>
        <v/>
      </c>
      <c r="C121" s="72"/>
      <c r="D121" s="72"/>
      <c r="E121" s="72" t="e">
        <f>Risk_Assessment!#REF!</f>
        <v>#REF!</v>
      </c>
      <c r="F121" s="51" t="str">
        <f t="shared" si="4"/>
        <v>TBC117</v>
      </c>
      <c r="G121" s="51">
        <f t="shared" si="3"/>
        <v>117</v>
      </c>
    </row>
    <row r="122" spans="1:7" ht="30" hidden="1" x14ac:dyDescent="0.25">
      <c r="A122" s="72" t="str">
        <f>IF(ISERROR(VLOOKUP($F122,Risk_Assessment!$A:$N,7,FALSE)),"",VLOOKUP($F122,Risk_Assessment!$A:$N,7,FALSE))</f>
        <v/>
      </c>
      <c r="B122" s="72" t="str">
        <f>IF(ISERROR(VLOOKUP($F122,Risk_Assessment!$A:$N,8,FALSE)),"",VLOOKUP($F122,Risk_Assessment!$A:$N,8,FALSE))</f>
        <v/>
      </c>
      <c r="C122" s="72"/>
      <c r="D122" s="72"/>
      <c r="E122" s="72" t="e">
        <f>Risk_Assessment!#REF!</f>
        <v>#REF!</v>
      </c>
      <c r="F122" s="51" t="str">
        <f t="shared" si="4"/>
        <v>TBC118</v>
      </c>
      <c r="G122" s="51">
        <f t="shared" si="3"/>
        <v>118</v>
      </c>
    </row>
    <row r="123" spans="1:7" ht="30" hidden="1" x14ac:dyDescent="0.25">
      <c r="A123" s="72" t="str">
        <f>IF(ISERROR(VLOOKUP($F123,Risk_Assessment!$A:$N,7,FALSE)),"",VLOOKUP($F123,Risk_Assessment!$A:$N,7,FALSE))</f>
        <v/>
      </c>
      <c r="B123" s="72" t="str">
        <f>IF(ISERROR(VLOOKUP($F123,Risk_Assessment!$A:$N,8,FALSE)),"",VLOOKUP($F123,Risk_Assessment!$A:$N,8,FALSE))</f>
        <v/>
      </c>
      <c r="C123" s="72"/>
      <c r="D123" s="72"/>
      <c r="E123" s="72" t="e">
        <f>Risk_Assessment!#REF!</f>
        <v>#REF!</v>
      </c>
      <c r="F123" s="51" t="str">
        <f t="shared" si="4"/>
        <v>TBC119</v>
      </c>
      <c r="G123" s="51">
        <f t="shared" si="3"/>
        <v>119</v>
      </c>
    </row>
    <row r="124" spans="1:7" ht="30" hidden="1" x14ac:dyDescent="0.25">
      <c r="A124" s="72" t="str">
        <f>IF(ISERROR(VLOOKUP($F124,Risk_Assessment!$A:$N,7,FALSE)),"",VLOOKUP($F124,Risk_Assessment!$A:$N,7,FALSE))</f>
        <v/>
      </c>
      <c r="B124" s="72" t="str">
        <f>IF(ISERROR(VLOOKUP($F124,Risk_Assessment!$A:$N,8,FALSE)),"",VLOOKUP($F124,Risk_Assessment!$A:$N,8,FALSE))</f>
        <v/>
      </c>
      <c r="C124" s="72"/>
      <c r="D124" s="72"/>
      <c r="E124" s="72" t="e">
        <f>Risk_Assessment!#REF!</f>
        <v>#REF!</v>
      </c>
      <c r="F124" s="51" t="str">
        <f t="shared" si="4"/>
        <v>TBC120</v>
      </c>
      <c r="G124" s="51">
        <f t="shared" si="3"/>
        <v>120</v>
      </c>
    </row>
    <row r="125" spans="1:7" hidden="1" x14ac:dyDescent="0.25">
      <c r="A125" s="72" t="str">
        <f>IF(ISERROR(VLOOKUP($F125,Risk_Assessment!$A:$N,7,FALSE)),"",VLOOKUP($F125,Risk_Assessment!$A:$N,7,FALSE))</f>
        <v/>
      </c>
      <c r="B125" s="72" t="str">
        <f>IF(ISERROR(VLOOKUP($F125,Risk_Assessment!$A:$N,8,FALSE)),"",VLOOKUP($F125,Risk_Assessment!$A:$N,8,FALSE))</f>
        <v/>
      </c>
      <c r="C125" s="72"/>
      <c r="D125" s="72"/>
      <c r="E125" s="72" t="e">
        <f>Risk_Assessment!#REF!</f>
        <v>#REF!</v>
      </c>
      <c r="F125" s="51" t="str">
        <f t="shared" si="4"/>
        <v>TBC121</v>
      </c>
      <c r="G125" s="51">
        <f t="shared" si="3"/>
        <v>121</v>
      </c>
    </row>
    <row r="126" spans="1:7" hidden="1" x14ac:dyDescent="0.25">
      <c r="A126" s="72" t="str">
        <f>IF(ISERROR(VLOOKUP($F126,Risk_Assessment!$A:$N,7,FALSE)),"",VLOOKUP($F126,Risk_Assessment!$A:$N,7,FALSE))</f>
        <v/>
      </c>
      <c r="B126" s="72" t="str">
        <f>IF(ISERROR(VLOOKUP($F126,Risk_Assessment!$A:$N,8,FALSE)),"",VLOOKUP($F126,Risk_Assessment!$A:$N,8,FALSE))</f>
        <v/>
      </c>
      <c r="C126" s="72"/>
      <c r="D126" s="72"/>
      <c r="E126" s="72" t="e">
        <f>Risk_Assessment!#REF!</f>
        <v>#REF!</v>
      </c>
      <c r="F126" s="51" t="str">
        <f t="shared" si="4"/>
        <v>TBC122</v>
      </c>
      <c r="G126" s="51">
        <f t="shared" si="3"/>
        <v>122</v>
      </c>
    </row>
    <row r="127" spans="1:7" hidden="1" x14ac:dyDescent="0.25">
      <c r="A127" s="72" t="str">
        <f>IF(ISERROR(VLOOKUP($F127,Risk_Assessment!$A:$N,7,FALSE)),"",VLOOKUP($F127,Risk_Assessment!$A:$N,7,FALSE))</f>
        <v/>
      </c>
      <c r="B127" s="72" t="str">
        <f>IF(ISERROR(VLOOKUP($F127,Risk_Assessment!$A:$N,8,FALSE)),"",VLOOKUP($F127,Risk_Assessment!$A:$N,8,FALSE))</f>
        <v/>
      </c>
      <c r="C127" s="72"/>
      <c r="D127" s="72"/>
      <c r="E127" s="72" t="e">
        <f>Risk_Assessment!#REF!</f>
        <v>#REF!</v>
      </c>
      <c r="F127" s="51" t="str">
        <f t="shared" si="4"/>
        <v>TBC123</v>
      </c>
      <c r="G127" s="51">
        <f t="shared" si="3"/>
        <v>123</v>
      </c>
    </row>
    <row r="128" spans="1:7" ht="30" hidden="1" x14ac:dyDescent="0.25">
      <c r="A128" s="72" t="str">
        <f>IF(ISERROR(VLOOKUP($F128,Risk_Assessment!$A:$N,7,FALSE)),"",VLOOKUP($F128,Risk_Assessment!$A:$N,7,FALSE))</f>
        <v/>
      </c>
      <c r="B128" s="72" t="str">
        <f>IF(ISERROR(VLOOKUP($F128,Risk_Assessment!$A:$N,8,FALSE)),"",VLOOKUP($F128,Risk_Assessment!$A:$N,8,FALSE))</f>
        <v/>
      </c>
      <c r="C128" s="72"/>
      <c r="D128" s="72"/>
      <c r="E128" s="72" t="e">
        <f>Risk_Assessment!#REF!</f>
        <v>#REF!</v>
      </c>
      <c r="F128" s="51" t="str">
        <f t="shared" si="4"/>
        <v>TBC124</v>
      </c>
      <c r="G128" s="51">
        <f t="shared" si="3"/>
        <v>124</v>
      </c>
    </row>
    <row r="129" spans="1:7" ht="30" hidden="1" x14ac:dyDescent="0.25">
      <c r="A129" s="72" t="str">
        <f>IF(ISERROR(VLOOKUP($F129,Risk_Assessment!$A:$N,7,FALSE)),"",VLOOKUP($F129,Risk_Assessment!$A:$N,7,FALSE))</f>
        <v/>
      </c>
      <c r="B129" s="72" t="str">
        <f>IF(ISERROR(VLOOKUP($F129,Risk_Assessment!$A:$N,8,FALSE)),"",VLOOKUP($F129,Risk_Assessment!$A:$N,8,FALSE))</f>
        <v/>
      </c>
      <c r="C129" s="72"/>
      <c r="D129" s="72"/>
      <c r="E129" s="72" t="e">
        <f>Risk_Assessment!#REF!</f>
        <v>#REF!</v>
      </c>
      <c r="F129" s="51" t="str">
        <f t="shared" si="4"/>
        <v>TBC125</v>
      </c>
      <c r="G129" s="51">
        <f t="shared" si="3"/>
        <v>125</v>
      </c>
    </row>
    <row r="130" spans="1:7" ht="30" hidden="1" x14ac:dyDescent="0.25">
      <c r="A130" s="72" t="str">
        <f>IF(ISERROR(VLOOKUP($F130,Risk_Assessment!$A:$N,7,FALSE)),"",VLOOKUP($F130,Risk_Assessment!$A:$N,7,FALSE))</f>
        <v/>
      </c>
      <c r="B130" s="72" t="str">
        <f>IF(ISERROR(VLOOKUP($F130,Risk_Assessment!$A:$N,8,FALSE)),"",VLOOKUP($F130,Risk_Assessment!$A:$N,8,FALSE))</f>
        <v/>
      </c>
      <c r="C130" s="72"/>
      <c r="D130" s="72"/>
      <c r="E130" s="72" t="e">
        <f>Risk_Assessment!#REF!</f>
        <v>#REF!</v>
      </c>
      <c r="F130" s="51" t="str">
        <f t="shared" si="4"/>
        <v>TBC126</v>
      </c>
      <c r="G130" s="51">
        <f t="shared" si="3"/>
        <v>126</v>
      </c>
    </row>
    <row r="131" spans="1:7" ht="30" hidden="1" x14ac:dyDescent="0.25">
      <c r="A131" s="72" t="str">
        <f>IF(ISERROR(VLOOKUP($F131,Risk_Assessment!$A:$N,7,FALSE)),"",VLOOKUP($F131,Risk_Assessment!$A:$N,7,FALSE))</f>
        <v/>
      </c>
      <c r="B131" s="72" t="str">
        <f>IF(ISERROR(VLOOKUP($F131,Risk_Assessment!$A:$N,8,FALSE)),"",VLOOKUP($F131,Risk_Assessment!$A:$N,8,FALSE))</f>
        <v/>
      </c>
      <c r="C131" s="72"/>
      <c r="D131" s="72"/>
      <c r="E131" s="72" t="e">
        <f>Risk_Assessment!#REF!</f>
        <v>#REF!</v>
      </c>
      <c r="F131" s="51" t="str">
        <f t="shared" si="4"/>
        <v>TBC127</v>
      </c>
      <c r="G131" s="51">
        <f t="shared" si="3"/>
        <v>127</v>
      </c>
    </row>
    <row r="132" spans="1:7" ht="30" hidden="1" x14ac:dyDescent="0.25">
      <c r="A132" s="72" t="str">
        <f>IF(ISERROR(VLOOKUP($F132,Risk_Assessment!$A:$N,7,FALSE)),"",VLOOKUP($F132,Risk_Assessment!$A:$N,7,FALSE))</f>
        <v/>
      </c>
      <c r="B132" s="72" t="str">
        <f>IF(ISERROR(VLOOKUP($F132,Risk_Assessment!$A:$N,8,FALSE)),"",VLOOKUP($F132,Risk_Assessment!$A:$N,8,FALSE))</f>
        <v/>
      </c>
      <c r="C132" s="72"/>
      <c r="D132" s="72"/>
      <c r="E132" s="72" t="e">
        <f>Risk_Assessment!#REF!</f>
        <v>#REF!</v>
      </c>
      <c r="F132" s="51" t="str">
        <f t="shared" si="4"/>
        <v>TBC128</v>
      </c>
      <c r="G132" s="51">
        <f t="shared" si="3"/>
        <v>128</v>
      </c>
    </row>
    <row r="133" spans="1:7" ht="30" hidden="1" x14ac:dyDescent="0.25">
      <c r="A133" s="72" t="str">
        <f>IF(ISERROR(VLOOKUP($F133,Risk_Assessment!$A:$N,7,FALSE)),"",VLOOKUP($F133,Risk_Assessment!$A:$N,7,FALSE))</f>
        <v/>
      </c>
      <c r="B133" s="72" t="str">
        <f>IF(ISERROR(VLOOKUP($F133,Risk_Assessment!$A:$N,8,FALSE)),"",VLOOKUP($F133,Risk_Assessment!$A:$N,8,FALSE))</f>
        <v/>
      </c>
      <c r="C133" s="72"/>
      <c r="D133" s="72"/>
      <c r="E133" s="72" t="e">
        <f>Risk_Assessment!#REF!</f>
        <v>#REF!</v>
      </c>
      <c r="F133" s="51" t="str">
        <f t="shared" si="4"/>
        <v>TBC129</v>
      </c>
      <c r="G133" s="51">
        <f t="shared" si="3"/>
        <v>129</v>
      </c>
    </row>
    <row r="134" spans="1:7" hidden="1" x14ac:dyDescent="0.25">
      <c r="A134" s="72" t="str">
        <f>IF(ISERROR(VLOOKUP($F134,Risk_Assessment!$A:$N,7,FALSE)),"",VLOOKUP($F134,Risk_Assessment!$A:$N,7,FALSE))</f>
        <v/>
      </c>
      <c r="B134" s="72" t="str">
        <f>IF(ISERROR(VLOOKUP($F134,Risk_Assessment!$A:$N,8,FALSE)),"",VLOOKUP($F134,Risk_Assessment!$A:$N,8,FALSE))</f>
        <v/>
      </c>
      <c r="C134" s="72"/>
      <c r="D134" s="72"/>
      <c r="E134" s="72" t="e">
        <f>Risk_Assessment!#REF!</f>
        <v>#REF!</v>
      </c>
      <c r="F134" s="51" t="str">
        <f t="shared" si="4"/>
        <v>TBC130</v>
      </c>
      <c r="G134" s="51">
        <f t="shared" si="3"/>
        <v>130</v>
      </c>
    </row>
    <row r="135" spans="1:7" ht="30" hidden="1" x14ac:dyDescent="0.25">
      <c r="A135" s="72" t="str">
        <f>IF(ISERROR(VLOOKUP($F135,Risk_Assessment!$A:$N,7,FALSE)),"",VLOOKUP($F135,Risk_Assessment!$A:$N,7,FALSE))</f>
        <v/>
      </c>
      <c r="B135" s="72" t="str">
        <f>IF(ISERROR(VLOOKUP($F135,Risk_Assessment!$A:$N,8,FALSE)),"",VLOOKUP($F135,Risk_Assessment!$A:$N,8,FALSE))</f>
        <v/>
      </c>
      <c r="C135" s="72"/>
      <c r="D135" s="72"/>
      <c r="E135" s="72" t="e">
        <f>Risk_Assessment!#REF!</f>
        <v>#REF!</v>
      </c>
      <c r="F135" s="51" t="str">
        <f t="shared" si="4"/>
        <v>TBC131</v>
      </c>
      <c r="G135" s="51">
        <f t="shared" ref="G135:G198" si="5">G134+1</f>
        <v>131</v>
      </c>
    </row>
    <row r="136" spans="1:7" ht="30" hidden="1" x14ac:dyDescent="0.25">
      <c r="A136" s="72" t="str">
        <f>IF(ISERROR(VLOOKUP($F136,Risk_Assessment!$A:$N,7,FALSE)),"",VLOOKUP($F136,Risk_Assessment!$A:$N,7,FALSE))</f>
        <v/>
      </c>
      <c r="B136" s="72" t="str">
        <f>IF(ISERROR(VLOOKUP($F136,Risk_Assessment!$A:$N,8,FALSE)),"",VLOOKUP($F136,Risk_Assessment!$A:$N,8,FALSE))</f>
        <v/>
      </c>
      <c r="C136" s="72"/>
      <c r="D136" s="72"/>
      <c r="E136" s="72" t="e">
        <f>Risk_Assessment!#REF!</f>
        <v>#REF!</v>
      </c>
      <c r="F136" s="51" t="str">
        <f t="shared" si="4"/>
        <v>TBC132</v>
      </c>
      <c r="G136" s="51">
        <f t="shared" si="5"/>
        <v>132</v>
      </c>
    </row>
    <row r="137" spans="1:7" ht="30" hidden="1" x14ac:dyDescent="0.25">
      <c r="A137" s="72" t="str">
        <f>IF(ISERROR(VLOOKUP($F137,Risk_Assessment!$A:$N,7,FALSE)),"",VLOOKUP($F137,Risk_Assessment!$A:$N,7,FALSE))</f>
        <v/>
      </c>
      <c r="B137" s="72" t="str">
        <f>IF(ISERROR(VLOOKUP($F137,Risk_Assessment!$A:$N,8,FALSE)),"",VLOOKUP($F137,Risk_Assessment!$A:$N,8,FALSE))</f>
        <v/>
      </c>
      <c r="C137" s="72"/>
      <c r="D137" s="72"/>
      <c r="E137" s="72" t="e">
        <f>Risk_Assessment!#REF!</f>
        <v>#REF!</v>
      </c>
      <c r="F137" s="51" t="str">
        <f t="shared" si="4"/>
        <v>TBC133</v>
      </c>
      <c r="G137" s="51">
        <f t="shared" si="5"/>
        <v>133</v>
      </c>
    </row>
    <row r="138" spans="1:7" ht="30" hidden="1" x14ac:dyDescent="0.25">
      <c r="A138" s="72" t="str">
        <f>IF(ISERROR(VLOOKUP($F138,Risk_Assessment!$A:$N,7,FALSE)),"",VLOOKUP($F138,Risk_Assessment!$A:$N,7,FALSE))</f>
        <v/>
      </c>
      <c r="B138" s="72" t="str">
        <f>IF(ISERROR(VLOOKUP($F138,Risk_Assessment!$A:$N,8,FALSE)),"",VLOOKUP($F138,Risk_Assessment!$A:$N,8,FALSE))</f>
        <v/>
      </c>
      <c r="C138" s="72"/>
      <c r="D138" s="72"/>
      <c r="E138" s="72" t="e">
        <f>Risk_Assessment!#REF!</f>
        <v>#REF!</v>
      </c>
      <c r="F138" s="51" t="str">
        <f t="shared" si="4"/>
        <v>TBC134</v>
      </c>
      <c r="G138" s="51">
        <f t="shared" si="5"/>
        <v>134</v>
      </c>
    </row>
    <row r="139" spans="1:7" hidden="1" x14ac:dyDescent="0.25">
      <c r="A139" s="72" t="str">
        <f>IF(ISERROR(VLOOKUP($F139,Risk_Assessment!$A:$N,7,FALSE)),"",VLOOKUP($F139,Risk_Assessment!$A:$N,7,FALSE))</f>
        <v/>
      </c>
      <c r="B139" s="72" t="str">
        <f>IF(ISERROR(VLOOKUP($F139,Risk_Assessment!$A:$N,8,FALSE)),"",VLOOKUP($F139,Risk_Assessment!$A:$N,8,FALSE))</f>
        <v/>
      </c>
      <c r="C139" s="72"/>
      <c r="D139" s="72"/>
      <c r="E139" s="72" t="e">
        <f>Risk_Assessment!#REF!</f>
        <v>#REF!</v>
      </c>
      <c r="F139" s="51" t="str">
        <f t="shared" si="4"/>
        <v>TBC135</v>
      </c>
      <c r="G139" s="51">
        <f t="shared" si="5"/>
        <v>135</v>
      </c>
    </row>
    <row r="140" spans="1:7" ht="30" hidden="1" x14ac:dyDescent="0.25">
      <c r="A140" s="72" t="str">
        <f>IF(ISERROR(VLOOKUP($F140,Risk_Assessment!$A:$N,7,FALSE)),"",VLOOKUP($F140,Risk_Assessment!$A:$N,7,FALSE))</f>
        <v/>
      </c>
      <c r="B140" s="72" t="str">
        <f>IF(ISERROR(VLOOKUP($F140,Risk_Assessment!$A:$N,8,FALSE)),"",VLOOKUP($F140,Risk_Assessment!$A:$N,8,FALSE))</f>
        <v/>
      </c>
      <c r="C140" s="72"/>
      <c r="D140" s="72"/>
      <c r="E140" s="72" t="e">
        <f>Risk_Assessment!#REF!</f>
        <v>#REF!</v>
      </c>
      <c r="F140" s="51" t="str">
        <f t="shared" si="4"/>
        <v>TBC136</v>
      </c>
      <c r="G140" s="51">
        <f t="shared" si="5"/>
        <v>136</v>
      </c>
    </row>
    <row r="141" spans="1:7" ht="30" hidden="1" x14ac:dyDescent="0.25">
      <c r="A141" s="72" t="str">
        <f>IF(ISERROR(VLOOKUP($F141,Risk_Assessment!$A:$N,7,FALSE)),"",VLOOKUP($F141,Risk_Assessment!$A:$N,7,FALSE))</f>
        <v/>
      </c>
      <c r="B141" s="72" t="str">
        <f>IF(ISERROR(VLOOKUP($F141,Risk_Assessment!$A:$N,8,FALSE)),"",VLOOKUP($F141,Risk_Assessment!$A:$N,8,FALSE))</f>
        <v/>
      </c>
      <c r="C141" s="72"/>
      <c r="D141" s="72"/>
      <c r="E141" s="72" t="e">
        <f>Risk_Assessment!#REF!</f>
        <v>#REF!</v>
      </c>
      <c r="F141" s="51" t="str">
        <f t="shared" si="4"/>
        <v>TBC137</v>
      </c>
      <c r="G141" s="51">
        <f t="shared" si="5"/>
        <v>137</v>
      </c>
    </row>
    <row r="142" spans="1:7" ht="30" hidden="1" x14ac:dyDescent="0.25">
      <c r="A142" s="72" t="str">
        <f>IF(ISERROR(VLOOKUP($F142,Risk_Assessment!$A:$N,7,FALSE)),"",VLOOKUP($F142,Risk_Assessment!$A:$N,7,FALSE))</f>
        <v/>
      </c>
      <c r="B142" s="72" t="str">
        <f>IF(ISERROR(VLOOKUP($F142,Risk_Assessment!$A:$N,8,FALSE)),"",VLOOKUP($F142,Risk_Assessment!$A:$N,8,FALSE))</f>
        <v/>
      </c>
      <c r="C142" s="72"/>
      <c r="D142" s="72"/>
      <c r="E142" s="72" t="e">
        <f>Risk_Assessment!#REF!</f>
        <v>#REF!</v>
      </c>
      <c r="F142" s="51" t="str">
        <f t="shared" si="4"/>
        <v>TBC138</v>
      </c>
      <c r="G142" s="51">
        <f t="shared" si="5"/>
        <v>138</v>
      </c>
    </row>
    <row r="143" spans="1:7" ht="30" hidden="1" x14ac:dyDescent="0.25">
      <c r="A143" s="72" t="str">
        <f>IF(ISERROR(VLOOKUP($F143,Risk_Assessment!$A:$N,7,FALSE)),"",VLOOKUP($F143,Risk_Assessment!$A:$N,7,FALSE))</f>
        <v/>
      </c>
      <c r="B143" s="72" t="str">
        <f>IF(ISERROR(VLOOKUP($F143,Risk_Assessment!$A:$N,8,FALSE)),"",VLOOKUP($F143,Risk_Assessment!$A:$N,8,FALSE))</f>
        <v/>
      </c>
      <c r="C143" s="72"/>
      <c r="D143" s="72"/>
      <c r="E143" s="72" t="e">
        <f>Risk_Assessment!#REF!</f>
        <v>#REF!</v>
      </c>
      <c r="F143" s="51" t="str">
        <f t="shared" si="4"/>
        <v>TBC139</v>
      </c>
      <c r="G143" s="51">
        <f t="shared" si="5"/>
        <v>139</v>
      </c>
    </row>
    <row r="144" spans="1:7" hidden="1" x14ac:dyDescent="0.25">
      <c r="A144" s="72" t="str">
        <f>IF(ISERROR(VLOOKUP($F144,Risk_Assessment!$A:$N,7,FALSE)),"",VLOOKUP($F144,Risk_Assessment!$A:$N,7,FALSE))</f>
        <v/>
      </c>
      <c r="B144" s="72" t="str">
        <f>IF(ISERROR(VLOOKUP($F144,Risk_Assessment!$A:$N,8,FALSE)),"",VLOOKUP($F144,Risk_Assessment!$A:$N,8,FALSE))</f>
        <v/>
      </c>
      <c r="C144" s="72"/>
      <c r="D144" s="72"/>
      <c r="E144" s="72" t="e">
        <f>Risk_Assessment!#REF!</f>
        <v>#REF!</v>
      </c>
      <c r="F144" s="51" t="str">
        <f t="shared" si="4"/>
        <v>TBC140</v>
      </c>
      <c r="G144" s="51">
        <f t="shared" si="5"/>
        <v>140</v>
      </c>
    </row>
    <row r="145" spans="1:7" hidden="1" x14ac:dyDescent="0.25">
      <c r="A145" s="72" t="str">
        <f>IF(ISERROR(VLOOKUP($F145,Risk_Assessment!$A:$N,7,FALSE)),"",VLOOKUP($F145,Risk_Assessment!$A:$N,7,FALSE))</f>
        <v/>
      </c>
      <c r="B145" s="72" t="str">
        <f>IF(ISERROR(VLOOKUP($F145,Risk_Assessment!$A:$N,8,FALSE)),"",VLOOKUP($F145,Risk_Assessment!$A:$N,8,FALSE))</f>
        <v/>
      </c>
      <c r="C145" s="72"/>
      <c r="D145" s="72"/>
      <c r="E145" s="72" t="e">
        <f>Risk_Assessment!#REF!</f>
        <v>#REF!</v>
      </c>
      <c r="F145" s="51" t="str">
        <f t="shared" si="4"/>
        <v>TBC141</v>
      </c>
      <c r="G145" s="51">
        <f t="shared" si="5"/>
        <v>141</v>
      </c>
    </row>
    <row r="146" spans="1:7" hidden="1" x14ac:dyDescent="0.25">
      <c r="A146" s="72" t="str">
        <f>IF(ISERROR(VLOOKUP($F146,Risk_Assessment!$A:$N,7,FALSE)),"",VLOOKUP($F146,Risk_Assessment!$A:$N,7,FALSE))</f>
        <v/>
      </c>
      <c r="B146" s="72" t="str">
        <f>IF(ISERROR(VLOOKUP($F146,Risk_Assessment!$A:$N,8,FALSE)),"",VLOOKUP($F146,Risk_Assessment!$A:$N,8,FALSE))</f>
        <v/>
      </c>
      <c r="C146" s="72"/>
      <c r="D146" s="72"/>
      <c r="E146" s="72" t="e">
        <f>Risk_Assessment!#REF!</f>
        <v>#REF!</v>
      </c>
      <c r="F146" s="51" t="str">
        <f t="shared" si="4"/>
        <v>TBC142</v>
      </c>
      <c r="G146" s="51">
        <f t="shared" si="5"/>
        <v>142</v>
      </c>
    </row>
    <row r="147" spans="1:7" hidden="1" x14ac:dyDescent="0.25">
      <c r="A147" s="72" t="str">
        <f>IF(ISERROR(VLOOKUP($F147,Risk_Assessment!$A:$N,7,FALSE)),"",VLOOKUP($F147,Risk_Assessment!$A:$N,7,FALSE))</f>
        <v/>
      </c>
      <c r="B147" s="72" t="str">
        <f>IF(ISERROR(VLOOKUP($F147,Risk_Assessment!$A:$N,8,FALSE)),"",VLOOKUP($F147,Risk_Assessment!$A:$N,8,FALSE))</f>
        <v/>
      </c>
      <c r="C147" s="72"/>
      <c r="D147" s="72"/>
      <c r="E147" s="72" t="e">
        <f>Risk_Assessment!#REF!</f>
        <v>#REF!</v>
      </c>
      <c r="F147" s="51" t="str">
        <f t="shared" si="4"/>
        <v>TBC143</v>
      </c>
      <c r="G147" s="51">
        <f t="shared" si="5"/>
        <v>143</v>
      </c>
    </row>
    <row r="148" spans="1:7" ht="30" hidden="1" x14ac:dyDescent="0.25">
      <c r="A148" s="72" t="str">
        <f>IF(ISERROR(VLOOKUP($F148,Risk_Assessment!$A:$N,7,FALSE)),"",VLOOKUP($F148,Risk_Assessment!$A:$N,7,FALSE))</f>
        <v/>
      </c>
      <c r="B148" s="72" t="str">
        <f>IF(ISERROR(VLOOKUP($F148,Risk_Assessment!$A:$N,8,FALSE)),"",VLOOKUP($F148,Risk_Assessment!$A:$N,8,FALSE))</f>
        <v/>
      </c>
      <c r="C148" s="72"/>
      <c r="D148" s="72"/>
      <c r="E148" s="72" t="e">
        <f>Risk_Assessment!#REF!</f>
        <v>#REF!</v>
      </c>
      <c r="F148" s="51" t="str">
        <f t="shared" si="4"/>
        <v>TBC144</v>
      </c>
      <c r="G148" s="51">
        <f t="shared" si="5"/>
        <v>144</v>
      </c>
    </row>
    <row r="149" spans="1:7" ht="30" hidden="1" x14ac:dyDescent="0.25">
      <c r="A149" s="72" t="str">
        <f>IF(ISERROR(VLOOKUP($F149,Risk_Assessment!$A:$N,7,FALSE)),"",VLOOKUP($F149,Risk_Assessment!$A:$N,7,FALSE))</f>
        <v/>
      </c>
      <c r="B149" s="72" t="str">
        <f>IF(ISERROR(VLOOKUP($F149,Risk_Assessment!$A:$N,8,FALSE)),"",VLOOKUP($F149,Risk_Assessment!$A:$N,8,FALSE))</f>
        <v/>
      </c>
      <c r="C149" s="72"/>
      <c r="D149" s="72"/>
      <c r="E149" s="72" t="e">
        <f>Risk_Assessment!#REF!</f>
        <v>#REF!</v>
      </c>
      <c r="F149" s="51" t="str">
        <f t="shared" si="4"/>
        <v>TBC145</v>
      </c>
      <c r="G149" s="51">
        <f t="shared" si="5"/>
        <v>145</v>
      </c>
    </row>
    <row r="150" spans="1:7" ht="30" hidden="1" x14ac:dyDescent="0.25">
      <c r="A150" s="72" t="str">
        <f>IF(ISERROR(VLOOKUP($F150,Risk_Assessment!$A:$N,7,FALSE)),"",VLOOKUP($F150,Risk_Assessment!$A:$N,7,FALSE))</f>
        <v/>
      </c>
      <c r="B150" s="72" t="str">
        <f>IF(ISERROR(VLOOKUP($F150,Risk_Assessment!$A:$N,8,FALSE)),"",VLOOKUP($F150,Risk_Assessment!$A:$N,8,FALSE))</f>
        <v/>
      </c>
      <c r="C150" s="72"/>
      <c r="D150" s="72"/>
      <c r="E150" s="72" t="e">
        <f>Risk_Assessment!#REF!</f>
        <v>#REF!</v>
      </c>
      <c r="F150" s="51" t="str">
        <f t="shared" si="4"/>
        <v>TBC146</v>
      </c>
      <c r="G150" s="51">
        <f t="shared" si="5"/>
        <v>146</v>
      </c>
    </row>
    <row r="151" spans="1:7" ht="45" hidden="1" x14ac:dyDescent="0.25">
      <c r="A151" s="72" t="str">
        <f>IF(ISERROR(VLOOKUP($F151,Risk_Assessment!$A:$N,7,FALSE)),"",VLOOKUP($F151,Risk_Assessment!$A:$N,7,FALSE))</f>
        <v/>
      </c>
      <c r="B151" s="72" t="str">
        <f>IF(ISERROR(VLOOKUP($F151,Risk_Assessment!$A:$N,8,FALSE)),"",VLOOKUP($F151,Risk_Assessment!$A:$N,8,FALSE))</f>
        <v/>
      </c>
      <c r="C151" s="72"/>
      <c r="D151" s="72"/>
      <c r="E151" s="72" t="e">
        <f>Risk_Assessment!#REF!</f>
        <v>#REF!</v>
      </c>
      <c r="F151" s="51" t="str">
        <f t="shared" si="4"/>
        <v>TBC147</v>
      </c>
      <c r="G151" s="51">
        <f t="shared" si="5"/>
        <v>147</v>
      </c>
    </row>
    <row r="152" spans="1:7" ht="30" hidden="1" x14ac:dyDescent="0.25">
      <c r="A152" s="72" t="str">
        <f>IF(ISERROR(VLOOKUP($F152,Risk_Assessment!$A:$N,7,FALSE)),"",VLOOKUP($F152,Risk_Assessment!$A:$N,7,FALSE))</f>
        <v/>
      </c>
      <c r="B152" s="72" t="str">
        <f>IF(ISERROR(VLOOKUP($F152,Risk_Assessment!$A:$N,8,FALSE)),"",VLOOKUP($F152,Risk_Assessment!$A:$N,8,FALSE))</f>
        <v/>
      </c>
      <c r="C152" s="72"/>
      <c r="D152" s="72"/>
      <c r="E152" s="72" t="e">
        <f>Risk_Assessment!#REF!</f>
        <v>#REF!</v>
      </c>
      <c r="F152" s="51" t="str">
        <f t="shared" si="4"/>
        <v>TBC148</v>
      </c>
      <c r="G152" s="51">
        <f t="shared" si="5"/>
        <v>148</v>
      </c>
    </row>
    <row r="153" spans="1:7" ht="30" hidden="1" x14ac:dyDescent="0.25">
      <c r="A153" s="72" t="str">
        <f>IF(ISERROR(VLOOKUP($F153,Risk_Assessment!$A:$N,7,FALSE)),"",VLOOKUP($F153,Risk_Assessment!$A:$N,7,FALSE))</f>
        <v/>
      </c>
      <c r="B153" s="72" t="str">
        <f>IF(ISERROR(VLOOKUP($F153,Risk_Assessment!$A:$N,8,FALSE)),"",VLOOKUP($F153,Risk_Assessment!$A:$N,8,FALSE))</f>
        <v/>
      </c>
      <c r="C153" s="72"/>
      <c r="D153" s="72"/>
      <c r="E153" s="72" t="e">
        <f>Risk_Assessment!#REF!</f>
        <v>#REF!</v>
      </c>
      <c r="F153" s="51" t="str">
        <f t="shared" si="4"/>
        <v>TBC149</v>
      </c>
      <c r="G153" s="51">
        <f t="shared" si="5"/>
        <v>149</v>
      </c>
    </row>
    <row r="154" spans="1:7" ht="30" hidden="1" x14ac:dyDescent="0.25">
      <c r="A154" s="72" t="str">
        <f>IF(ISERROR(VLOOKUP($F154,Risk_Assessment!$A:$N,7,FALSE)),"",VLOOKUP($F154,Risk_Assessment!$A:$N,7,FALSE))</f>
        <v/>
      </c>
      <c r="B154" s="72" t="str">
        <f>IF(ISERROR(VLOOKUP($F154,Risk_Assessment!$A:$N,8,FALSE)),"",VLOOKUP($F154,Risk_Assessment!$A:$N,8,FALSE))</f>
        <v/>
      </c>
      <c r="C154" s="72"/>
      <c r="D154" s="72"/>
      <c r="E154" s="72" t="e">
        <f>Risk_Assessment!#REF!</f>
        <v>#REF!</v>
      </c>
      <c r="F154" s="51" t="str">
        <f t="shared" si="4"/>
        <v>TBC150</v>
      </c>
      <c r="G154" s="51">
        <f t="shared" si="5"/>
        <v>150</v>
      </c>
    </row>
    <row r="155" spans="1:7" ht="30" hidden="1" x14ac:dyDescent="0.25">
      <c r="A155" s="72" t="str">
        <f>IF(ISERROR(VLOOKUP($F155,Risk_Assessment!$A:$N,7,FALSE)),"",VLOOKUP($F155,Risk_Assessment!$A:$N,7,FALSE))</f>
        <v/>
      </c>
      <c r="B155" s="72" t="str">
        <f>IF(ISERROR(VLOOKUP($F155,Risk_Assessment!$A:$N,8,FALSE)),"",VLOOKUP($F155,Risk_Assessment!$A:$N,8,FALSE))</f>
        <v/>
      </c>
      <c r="C155" s="72"/>
      <c r="D155" s="72"/>
      <c r="E155" s="72" t="e">
        <f>Risk_Assessment!#REF!</f>
        <v>#REF!</v>
      </c>
      <c r="F155" s="51" t="str">
        <f t="shared" si="4"/>
        <v>TBC151</v>
      </c>
      <c r="G155" s="51">
        <f t="shared" si="5"/>
        <v>151</v>
      </c>
    </row>
    <row r="156" spans="1:7" ht="75" hidden="1" x14ac:dyDescent="0.25">
      <c r="A156" s="72" t="str">
        <f>IF(ISERROR(VLOOKUP($F156,Risk_Assessment!$A:$N,7,FALSE)),"",VLOOKUP($F156,Risk_Assessment!$A:$N,7,FALSE))</f>
        <v/>
      </c>
      <c r="B156" s="72" t="str">
        <f>IF(ISERROR(VLOOKUP($F156,Risk_Assessment!$A:$N,8,FALSE)),"",VLOOKUP($F156,Risk_Assessment!$A:$N,8,FALSE))</f>
        <v/>
      </c>
      <c r="C156" s="72"/>
      <c r="D156" s="72"/>
      <c r="E156" s="72" t="e">
        <f>Risk_Assessment!#REF!</f>
        <v>#REF!</v>
      </c>
      <c r="F156" s="51" t="str">
        <f t="shared" si="4"/>
        <v>TBC152</v>
      </c>
      <c r="G156" s="51">
        <f t="shared" si="5"/>
        <v>152</v>
      </c>
    </row>
    <row r="157" spans="1:7" hidden="1" x14ac:dyDescent="0.25">
      <c r="A157" s="72" t="str">
        <f>IF(ISERROR(VLOOKUP($F157,Risk_Assessment!$A:$N,7,FALSE)),"",VLOOKUP($F157,Risk_Assessment!$A:$N,7,FALSE))</f>
        <v/>
      </c>
      <c r="B157" s="72" t="str">
        <f>IF(ISERROR(VLOOKUP($F157,Risk_Assessment!$A:$N,8,FALSE)),"",VLOOKUP($F157,Risk_Assessment!$A:$N,8,FALSE))</f>
        <v/>
      </c>
      <c r="C157" s="72"/>
      <c r="D157" s="72"/>
      <c r="E157" s="72" t="e">
        <f>Risk_Assessment!#REF!</f>
        <v>#REF!</v>
      </c>
      <c r="F157" s="51" t="str">
        <f t="shared" si="4"/>
        <v>TBC153</v>
      </c>
      <c r="G157" s="51">
        <f t="shared" si="5"/>
        <v>153</v>
      </c>
    </row>
    <row r="158" spans="1:7" ht="30" hidden="1" x14ac:dyDescent="0.25">
      <c r="A158" s="72" t="str">
        <f>IF(ISERROR(VLOOKUP($F158,Risk_Assessment!$A:$N,7,FALSE)),"",VLOOKUP($F158,Risk_Assessment!$A:$N,7,FALSE))</f>
        <v/>
      </c>
      <c r="B158" s="72" t="str">
        <f>IF(ISERROR(VLOOKUP($F158,Risk_Assessment!$A:$N,8,FALSE)),"",VLOOKUP($F158,Risk_Assessment!$A:$N,8,FALSE))</f>
        <v/>
      </c>
      <c r="C158" s="72"/>
      <c r="D158" s="72"/>
      <c r="E158" s="72" t="e">
        <f>Risk_Assessment!#REF!</f>
        <v>#REF!</v>
      </c>
      <c r="F158" s="51" t="str">
        <f t="shared" si="4"/>
        <v>TBC154</v>
      </c>
      <c r="G158" s="51">
        <f t="shared" si="5"/>
        <v>154</v>
      </c>
    </row>
    <row r="159" spans="1:7" ht="60" hidden="1" x14ac:dyDescent="0.25">
      <c r="A159" s="72" t="str">
        <f>IF(ISERROR(VLOOKUP($F159,Risk_Assessment!$A:$N,7,FALSE)),"",VLOOKUP($F159,Risk_Assessment!$A:$N,7,FALSE))</f>
        <v/>
      </c>
      <c r="B159" s="72" t="str">
        <f>IF(ISERROR(VLOOKUP($F159,Risk_Assessment!$A:$N,8,FALSE)),"",VLOOKUP($F159,Risk_Assessment!$A:$N,8,FALSE))</f>
        <v/>
      </c>
      <c r="C159" s="72"/>
      <c r="D159" s="72"/>
      <c r="E159" s="72" t="e">
        <f>Risk_Assessment!#REF!</f>
        <v>#REF!</v>
      </c>
      <c r="F159" s="51" t="str">
        <f t="shared" si="4"/>
        <v>TBC155</v>
      </c>
      <c r="G159" s="51">
        <f t="shared" si="5"/>
        <v>155</v>
      </c>
    </row>
    <row r="160" spans="1:7" ht="45" hidden="1" x14ac:dyDescent="0.25">
      <c r="A160" s="72" t="str">
        <f>IF(ISERROR(VLOOKUP($F160,Risk_Assessment!$A:$N,7,FALSE)),"",VLOOKUP($F160,Risk_Assessment!$A:$N,7,FALSE))</f>
        <v/>
      </c>
      <c r="B160" s="72" t="str">
        <f>IF(ISERROR(VLOOKUP($F160,Risk_Assessment!$A:$N,8,FALSE)),"",VLOOKUP($F160,Risk_Assessment!$A:$N,8,FALSE))</f>
        <v/>
      </c>
      <c r="C160" s="72"/>
      <c r="D160" s="72"/>
      <c r="E160" s="72" t="e">
        <f>Risk_Assessment!#REF!</f>
        <v>#REF!</v>
      </c>
      <c r="F160" s="51" t="str">
        <f t="shared" si="4"/>
        <v>TBC156</v>
      </c>
      <c r="G160" s="51">
        <f t="shared" si="5"/>
        <v>156</v>
      </c>
    </row>
    <row r="161" spans="1:7" ht="45" hidden="1" x14ac:dyDescent="0.25">
      <c r="A161" s="72" t="str">
        <f>IF(ISERROR(VLOOKUP($F161,Risk_Assessment!$A:$N,7,FALSE)),"",VLOOKUP($F161,Risk_Assessment!$A:$N,7,FALSE))</f>
        <v/>
      </c>
      <c r="B161" s="72" t="str">
        <f>IF(ISERROR(VLOOKUP($F161,Risk_Assessment!$A:$N,8,FALSE)),"",VLOOKUP($F161,Risk_Assessment!$A:$N,8,FALSE))</f>
        <v/>
      </c>
      <c r="C161" s="72"/>
      <c r="D161" s="72"/>
      <c r="E161" s="72" t="e">
        <f>Risk_Assessment!#REF!</f>
        <v>#REF!</v>
      </c>
      <c r="F161" s="51" t="str">
        <f t="shared" si="4"/>
        <v>TBC157</v>
      </c>
      <c r="G161" s="51">
        <f t="shared" si="5"/>
        <v>157</v>
      </c>
    </row>
    <row r="162" spans="1:7" hidden="1" x14ac:dyDescent="0.25">
      <c r="A162" s="72" t="str">
        <f>IF(ISERROR(VLOOKUP($F162,Risk_Assessment!$A:$N,7,FALSE)),"",VLOOKUP($F162,Risk_Assessment!$A:$N,7,FALSE))</f>
        <v/>
      </c>
      <c r="B162" s="72" t="str">
        <f>IF(ISERROR(VLOOKUP($F162,Risk_Assessment!$A:$N,8,FALSE)),"",VLOOKUP($F162,Risk_Assessment!$A:$N,8,FALSE))</f>
        <v/>
      </c>
      <c r="C162" s="72"/>
      <c r="D162" s="72"/>
      <c r="E162" s="72" t="e">
        <f>Risk_Assessment!#REF!</f>
        <v>#REF!</v>
      </c>
      <c r="F162" s="51" t="str">
        <f t="shared" si="4"/>
        <v>TBC158</v>
      </c>
      <c r="G162" s="51">
        <f t="shared" si="5"/>
        <v>158</v>
      </c>
    </row>
    <row r="163" spans="1:7" hidden="1" x14ac:dyDescent="0.25">
      <c r="A163" s="72" t="str">
        <f>IF(ISERROR(VLOOKUP($F163,Risk_Assessment!$A:$N,7,FALSE)),"",VLOOKUP($F163,Risk_Assessment!$A:$N,7,FALSE))</f>
        <v/>
      </c>
      <c r="B163" s="72" t="str">
        <f>IF(ISERROR(VLOOKUP($F163,Risk_Assessment!$A:$N,8,FALSE)),"",VLOOKUP($F163,Risk_Assessment!$A:$N,8,FALSE))</f>
        <v/>
      </c>
      <c r="C163" s="72"/>
      <c r="D163" s="72"/>
      <c r="E163" s="72" t="e">
        <f>Risk_Assessment!#REF!</f>
        <v>#REF!</v>
      </c>
      <c r="F163" s="51" t="str">
        <f t="shared" si="4"/>
        <v>TBC159</v>
      </c>
      <c r="G163" s="51">
        <f t="shared" si="5"/>
        <v>159</v>
      </c>
    </row>
    <row r="164" spans="1:7" ht="45" hidden="1" x14ac:dyDescent="0.25">
      <c r="A164" s="72" t="str">
        <f>IF(ISERROR(VLOOKUP($F164,Risk_Assessment!$A:$N,7,FALSE)),"",VLOOKUP($F164,Risk_Assessment!$A:$N,7,FALSE))</f>
        <v/>
      </c>
      <c r="B164" s="72" t="str">
        <f>IF(ISERROR(VLOOKUP($F164,Risk_Assessment!$A:$N,8,FALSE)),"",VLOOKUP($F164,Risk_Assessment!$A:$N,8,FALSE))</f>
        <v/>
      </c>
      <c r="C164" s="72"/>
      <c r="D164" s="72"/>
      <c r="E164" s="72" t="e">
        <f>Risk_Assessment!#REF!</f>
        <v>#REF!</v>
      </c>
      <c r="F164" s="51" t="str">
        <f t="shared" si="4"/>
        <v>TBC160</v>
      </c>
      <c r="G164" s="51">
        <f t="shared" si="5"/>
        <v>160</v>
      </c>
    </row>
    <row r="165" spans="1:7" hidden="1" x14ac:dyDescent="0.25">
      <c r="A165" s="72" t="str">
        <f>IF(ISERROR(VLOOKUP($F165,Risk_Assessment!$A:$N,7,FALSE)),"",VLOOKUP($F165,Risk_Assessment!$A:$N,7,FALSE))</f>
        <v/>
      </c>
      <c r="B165" s="72" t="str">
        <f>IF(ISERROR(VLOOKUP($F165,Risk_Assessment!$A:$N,8,FALSE)),"",VLOOKUP($F165,Risk_Assessment!$A:$N,8,FALSE))</f>
        <v/>
      </c>
      <c r="C165" s="72"/>
      <c r="D165" s="72"/>
      <c r="E165" s="72" t="e">
        <f>Risk_Assessment!#REF!</f>
        <v>#REF!</v>
      </c>
      <c r="F165" s="51" t="str">
        <f t="shared" si="4"/>
        <v>TBC161</v>
      </c>
      <c r="G165" s="51">
        <f t="shared" si="5"/>
        <v>161</v>
      </c>
    </row>
    <row r="166" spans="1:7" ht="45" hidden="1" x14ac:dyDescent="0.25">
      <c r="A166" s="72" t="str">
        <f>IF(ISERROR(VLOOKUP($F166,Risk_Assessment!$A:$N,7,FALSE)),"",VLOOKUP($F166,Risk_Assessment!$A:$N,7,FALSE))</f>
        <v/>
      </c>
      <c r="B166" s="72" t="str">
        <f>IF(ISERROR(VLOOKUP($F166,Risk_Assessment!$A:$N,8,FALSE)),"",VLOOKUP($F166,Risk_Assessment!$A:$N,8,FALSE))</f>
        <v/>
      </c>
      <c r="C166" s="72"/>
      <c r="D166" s="72"/>
      <c r="E166" s="72" t="e">
        <f>Risk_Assessment!#REF!</f>
        <v>#REF!</v>
      </c>
      <c r="F166" s="51" t="str">
        <f t="shared" si="4"/>
        <v>TBC162</v>
      </c>
      <c r="G166" s="51">
        <f t="shared" si="5"/>
        <v>162</v>
      </c>
    </row>
    <row r="167" spans="1:7" ht="45" hidden="1" x14ac:dyDescent="0.25">
      <c r="A167" s="72" t="str">
        <f>IF(ISERROR(VLOOKUP($F167,Risk_Assessment!$A:$N,7,FALSE)),"",VLOOKUP($F167,Risk_Assessment!$A:$N,7,FALSE))</f>
        <v/>
      </c>
      <c r="B167" s="72" t="str">
        <f>IF(ISERROR(VLOOKUP($F167,Risk_Assessment!$A:$N,8,FALSE)),"",VLOOKUP($F167,Risk_Assessment!$A:$N,8,FALSE))</f>
        <v/>
      </c>
      <c r="C167" s="72"/>
      <c r="D167" s="72"/>
      <c r="E167" s="72" t="e">
        <f>Risk_Assessment!#REF!</f>
        <v>#REF!</v>
      </c>
      <c r="F167" s="51" t="str">
        <f t="shared" si="4"/>
        <v>TBC163</v>
      </c>
      <c r="G167" s="51">
        <f t="shared" si="5"/>
        <v>163</v>
      </c>
    </row>
    <row r="168" spans="1:7" ht="45" hidden="1" x14ac:dyDescent="0.25">
      <c r="A168" s="72" t="str">
        <f>IF(ISERROR(VLOOKUP($F168,Risk_Assessment!$A:$N,7,FALSE)),"",VLOOKUP($F168,Risk_Assessment!$A:$N,7,FALSE))</f>
        <v/>
      </c>
      <c r="B168" s="72" t="str">
        <f>IF(ISERROR(VLOOKUP($F168,Risk_Assessment!$A:$N,8,FALSE)),"",VLOOKUP($F168,Risk_Assessment!$A:$N,8,FALSE))</f>
        <v/>
      </c>
      <c r="C168" s="72"/>
      <c r="D168" s="72"/>
      <c r="E168" s="72" t="e">
        <f>Risk_Assessment!#REF!</f>
        <v>#REF!</v>
      </c>
      <c r="F168" s="51" t="str">
        <f t="shared" si="4"/>
        <v>TBC164</v>
      </c>
      <c r="G168" s="51">
        <f t="shared" si="5"/>
        <v>164</v>
      </c>
    </row>
    <row r="169" spans="1:7" ht="30" hidden="1" x14ac:dyDescent="0.25">
      <c r="A169" s="72" t="str">
        <f>IF(ISERROR(VLOOKUP($F169,Risk_Assessment!$A:$N,7,FALSE)),"",VLOOKUP($F169,Risk_Assessment!$A:$N,7,FALSE))</f>
        <v/>
      </c>
      <c r="B169" s="72" t="str">
        <f>IF(ISERROR(VLOOKUP($F169,Risk_Assessment!$A:$N,8,FALSE)),"",VLOOKUP($F169,Risk_Assessment!$A:$N,8,FALSE))</f>
        <v/>
      </c>
      <c r="C169" s="72"/>
      <c r="D169" s="72"/>
      <c r="E169" s="72" t="e">
        <f>Risk_Assessment!#REF!</f>
        <v>#REF!</v>
      </c>
      <c r="F169" s="51" t="str">
        <f t="shared" si="4"/>
        <v>TBC165</v>
      </c>
      <c r="G169" s="51">
        <f t="shared" si="5"/>
        <v>165</v>
      </c>
    </row>
    <row r="170" spans="1:7" ht="45" hidden="1" x14ac:dyDescent="0.25">
      <c r="A170" s="72" t="str">
        <f>IF(ISERROR(VLOOKUP($F170,Risk_Assessment!$A:$N,7,FALSE)),"",VLOOKUP($F170,Risk_Assessment!$A:$N,7,FALSE))</f>
        <v/>
      </c>
      <c r="B170" s="72" t="str">
        <f>IF(ISERROR(VLOOKUP($F170,Risk_Assessment!$A:$N,8,FALSE)),"",VLOOKUP($F170,Risk_Assessment!$A:$N,8,FALSE))</f>
        <v/>
      </c>
      <c r="C170" s="72"/>
      <c r="D170" s="72"/>
      <c r="E170" s="72" t="e">
        <f>Risk_Assessment!#REF!</f>
        <v>#REF!</v>
      </c>
      <c r="F170" s="51" t="str">
        <f t="shared" si="4"/>
        <v>TBC166</v>
      </c>
      <c r="G170" s="51">
        <f t="shared" si="5"/>
        <v>166</v>
      </c>
    </row>
    <row r="171" spans="1:7" ht="30" hidden="1" x14ac:dyDescent="0.25">
      <c r="A171" s="72" t="str">
        <f>IF(ISERROR(VLOOKUP($F171,Risk_Assessment!$A:$N,7,FALSE)),"",VLOOKUP($F171,Risk_Assessment!$A:$N,7,FALSE))</f>
        <v/>
      </c>
      <c r="B171" s="72" t="str">
        <f>IF(ISERROR(VLOOKUP($F171,Risk_Assessment!$A:$N,8,FALSE)),"",VLOOKUP($F171,Risk_Assessment!$A:$N,8,FALSE))</f>
        <v/>
      </c>
      <c r="C171" s="72"/>
      <c r="D171" s="72"/>
      <c r="E171" s="72" t="e">
        <f>Risk_Assessment!#REF!</f>
        <v>#REF!</v>
      </c>
      <c r="F171" s="51" t="str">
        <f t="shared" si="4"/>
        <v>TBC167</v>
      </c>
      <c r="G171" s="51">
        <f t="shared" si="5"/>
        <v>167</v>
      </c>
    </row>
    <row r="172" spans="1:7" ht="30" hidden="1" x14ac:dyDescent="0.25">
      <c r="A172" s="72" t="str">
        <f>IF(ISERROR(VLOOKUP($F172,Risk_Assessment!$A:$N,7,FALSE)),"",VLOOKUP($F172,Risk_Assessment!$A:$N,7,FALSE))</f>
        <v/>
      </c>
      <c r="B172" s="72" t="str">
        <f>IF(ISERROR(VLOOKUP($F172,Risk_Assessment!$A:$N,8,FALSE)),"",VLOOKUP($F172,Risk_Assessment!$A:$N,8,FALSE))</f>
        <v/>
      </c>
      <c r="C172" s="72"/>
      <c r="D172" s="72"/>
      <c r="E172" s="72" t="e">
        <f>Risk_Assessment!#REF!</f>
        <v>#REF!</v>
      </c>
      <c r="F172" s="51" t="str">
        <f t="shared" si="4"/>
        <v>TBC168</v>
      </c>
      <c r="G172" s="51">
        <f t="shared" si="5"/>
        <v>168</v>
      </c>
    </row>
    <row r="173" spans="1:7" ht="30" hidden="1" x14ac:dyDescent="0.25">
      <c r="A173" s="72" t="str">
        <f>IF(ISERROR(VLOOKUP($F173,Risk_Assessment!$A:$N,7,FALSE)),"",VLOOKUP($F173,Risk_Assessment!$A:$N,7,FALSE))</f>
        <v/>
      </c>
      <c r="B173" s="72" t="str">
        <f>IF(ISERROR(VLOOKUP($F173,Risk_Assessment!$A:$N,8,FALSE)),"",VLOOKUP($F173,Risk_Assessment!$A:$N,8,FALSE))</f>
        <v/>
      </c>
      <c r="C173" s="72"/>
      <c r="D173" s="72"/>
      <c r="E173" s="72" t="e">
        <f>Risk_Assessment!#REF!</f>
        <v>#REF!</v>
      </c>
      <c r="F173" s="51" t="str">
        <f t="shared" si="4"/>
        <v>TBC169</v>
      </c>
      <c r="G173" s="51">
        <f t="shared" si="5"/>
        <v>169</v>
      </c>
    </row>
    <row r="174" spans="1:7" ht="45" hidden="1" x14ac:dyDescent="0.25">
      <c r="A174" s="72" t="str">
        <f>IF(ISERROR(VLOOKUP($F174,Risk_Assessment!$A:$N,7,FALSE)),"",VLOOKUP($F174,Risk_Assessment!$A:$N,7,FALSE))</f>
        <v/>
      </c>
      <c r="B174" s="72" t="str">
        <f>IF(ISERROR(VLOOKUP($F174,Risk_Assessment!$A:$N,8,FALSE)),"",VLOOKUP($F174,Risk_Assessment!$A:$N,8,FALSE))</f>
        <v/>
      </c>
      <c r="C174" s="72"/>
      <c r="D174" s="72"/>
      <c r="E174" s="72" t="e">
        <f>Risk_Assessment!#REF!</f>
        <v>#REF!</v>
      </c>
      <c r="F174" s="51" t="str">
        <f t="shared" si="4"/>
        <v>TBC170</v>
      </c>
      <c r="G174" s="51">
        <f t="shared" si="5"/>
        <v>170</v>
      </c>
    </row>
    <row r="175" spans="1:7" ht="30" hidden="1" x14ac:dyDescent="0.25">
      <c r="A175" s="72" t="str">
        <f>IF(ISERROR(VLOOKUP($F175,Risk_Assessment!$A:$N,7,FALSE)),"",VLOOKUP($F175,Risk_Assessment!$A:$N,7,FALSE))</f>
        <v/>
      </c>
      <c r="B175" s="72" t="str">
        <f>IF(ISERROR(VLOOKUP($F175,Risk_Assessment!$A:$N,8,FALSE)),"",VLOOKUP($F175,Risk_Assessment!$A:$N,8,FALSE))</f>
        <v/>
      </c>
      <c r="C175" s="72"/>
      <c r="D175" s="72"/>
      <c r="E175" s="72" t="e">
        <f>Risk_Assessment!#REF!</f>
        <v>#REF!</v>
      </c>
      <c r="F175" s="51" t="str">
        <f t="shared" si="4"/>
        <v>TBC171</v>
      </c>
      <c r="G175" s="51">
        <f t="shared" si="5"/>
        <v>171</v>
      </c>
    </row>
    <row r="176" spans="1:7" ht="30" hidden="1" x14ac:dyDescent="0.25">
      <c r="A176" s="72" t="str">
        <f>IF(ISERROR(VLOOKUP($F176,Risk_Assessment!$A:$N,7,FALSE)),"",VLOOKUP($F176,Risk_Assessment!$A:$N,7,FALSE))</f>
        <v/>
      </c>
      <c r="B176" s="72" t="str">
        <f>IF(ISERROR(VLOOKUP($F176,Risk_Assessment!$A:$N,8,FALSE)),"",VLOOKUP($F176,Risk_Assessment!$A:$N,8,FALSE))</f>
        <v/>
      </c>
      <c r="C176" s="72"/>
      <c r="D176" s="72"/>
      <c r="E176" s="72" t="e">
        <f>Risk_Assessment!#REF!</f>
        <v>#REF!</v>
      </c>
      <c r="F176" s="51" t="str">
        <f t="shared" si="4"/>
        <v>TBC172</v>
      </c>
      <c r="G176" s="51">
        <f t="shared" si="5"/>
        <v>172</v>
      </c>
    </row>
    <row r="177" spans="1:7" ht="30" hidden="1" x14ac:dyDescent="0.25">
      <c r="A177" s="72" t="str">
        <f>IF(ISERROR(VLOOKUP($F177,Risk_Assessment!$A:$N,7,FALSE)),"",VLOOKUP($F177,Risk_Assessment!$A:$N,7,FALSE))</f>
        <v/>
      </c>
      <c r="B177" s="72" t="str">
        <f>IF(ISERROR(VLOOKUP($F177,Risk_Assessment!$A:$N,8,FALSE)),"",VLOOKUP($F177,Risk_Assessment!$A:$N,8,FALSE))</f>
        <v/>
      </c>
      <c r="C177" s="72"/>
      <c r="D177" s="72"/>
      <c r="E177" s="72" t="e">
        <f>Risk_Assessment!#REF!</f>
        <v>#REF!</v>
      </c>
      <c r="F177" s="51" t="str">
        <f t="shared" si="4"/>
        <v>TBC173</v>
      </c>
      <c r="G177" s="51">
        <f t="shared" si="5"/>
        <v>173</v>
      </c>
    </row>
    <row r="178" spans="1:7" ht="60" hidden="1" x14ac:dyDescent="0.25">
      <c r="A178" s="72" t="str">
        <f>IF(ISERROR(VLOOKUP($F178,Risk_Assessment!$A:$N,7,FALSE)),"",VLOOKUP($F178,Risk_Assessment!$A:$N,7,FALSE))</f>
        <v/>
      </c>
      <c r="B178" s="72" t="str">
        <f>IF(ISERROR(VLOOKUP($F178,Risk_Assessment!$A:$N,8,FALSE)),"",VLOOKUP($F178,Risk_Assessment!$A:$N,8,FALSE))</f>
        <v/>
      </c>
      <c r="C178" s="72"/>
      <c r="D178" s="72"/>
      <c r="E178" s="72">
        <f>Risk_Assessment!N28</f>
        <v>0</v>
      </c>
      <c r="F178" s="51" t="str">
        <f t="shared" si="4"/>
        <v>TBC174</v>
      </c>
      <c r="G178" s="51">
        <f t="shared" si="5"/>
        <v>174</v>
      </c>
    </row>
    <row r="179" spans="1:7" hidden="1" x14ac:dyDescent="0.25">
      <c r="A179" s="72" t="str">
        <f>IF(ISERROR(VLOOKUP($F179,Risk_Assessment!$A:$N,7,FALSE)),"",VLOOKUP($F179,Risk_Assessment!$A:$N,7,FALSE))</f>
        <v/>
      </c>
      <c r="B179" s="72" t="str">
        <f>IF(ISERROR(VLOOKUP($F179,Risk_Assessment!$A:$N,8,FALSE)),"",VLOOKUP($F179,Risk_Assessment!$A:$N,8,FALSE))</f>
        <v/>
      </c>
      <c r="C179" s="72"/>
      <c r="D179" s="72"/>
      <c r="E179" s="72">
        <f>Risk_Assessment!N26</f>
        <v>0</v>
      </c>
      <c r="F179" s="51" t="str">
        <f t="shared" si="4"/>
        <v>TBC175</v>
      </c>
      <c r="G179" s="51">
        <f t="shared" si="5"/>
        <v>175</v>
      </c>
    </row>
    <row r="180" spans="1:7" ht="30" hidden="1" x14ac:dyDescent="0.25">
      <c r="A180" s="72" t="str">
        <f>IF(ISERROR(VLOOKUP($F180,Risk_Assessment!$A:$N,7,FALSE)),"",VLOOKUP($F180,Risk_Assessment!$A:$N,7,FALSE))</f>
        <v/>
      </c>
      <c r="B180" s="72" t="str">
        <f>IF(ISERROR(VLOOKUP($F180,Risk_Assessment!$A:$N,8,FALSE)),"",VLOOKUP($F180,Risk_Assessment!$A:$N,8,FALSE))</f>
        <v/>
      </c>
      <c r="C180" s="72"/>
      <c r="D180" s="72"/>
      <c r="E180" s="72">
        <f>Risk_Assessment!N27</f>
        <v>0</v>
      </c>
      <c r="F180" s="51" t="str">
        <f t="shared" ref="F180:F212" si="6">CONCATENATE($A$2,G180)</f>
        <v>TBC176</v>
      </c>
      <c r="G180" s="51">
        <f t="shared" si="5"/>
        <v>176</v>
      </c>
    </row>
    <row r="181" spans="1:7" hidden="1" x14ac:dyDescent="0.25">
      <c r="A181" s="72" t="str">
        <f>IF(ISERROR(VLOOKUP($F181,Risk_Assessment!$A:$N,7,FALSE)),"",VLOOKUP($F181,Risk_Assessment!$A:$N,7,FALSE))</f>
        <v/>
      </c>
      <c r="B181" s="72" t="str">
        <f>IF(ISERROR(VLOOKUP($F181,Risk_Assessment!$A:$N,8,FALSE)),"",VLOOKUP($F181,Risk_Assessment!$A:$N,8,FALSE))</f>
        <v/>
      </c>
      <c r="C181" s="72"/>
      <c r="D181" s="72"/>
      <c r="E181" s="72">
        <f>Risk_Assessment!N31</f>
        <v>0</v>
      </c>
      <c r="F181" s="51" t="str">
        <f t="shared" si="6"/>
        <v>TBC177</v>
      </c>
      <c r="G181" s="51">
        <f t="shared" si="5"/>
        <v>177</v>
      </c>
    </row>
    <row r="182" spans="1:7" ht="30" hidden="1" x14ac:dyDescent="0.25">
      <c r="A182" s="72" t="str">
        <f>IF(ISERROR(VLOOKUP($F182,Risk_Assessment!$A:$N,7,FALSE)),"",VLOOKUP($F182,Risk_Assessment!$A:$N,7,FALSE))</f>
        <v/>
      </c>
      <c r="B182" s="72" t="str">
        <f>IF(ISERROR(VLOOKUP($F182,Risk_Assessment!$A:$N,8,FALSE)),"",VLOOKUP($F182,Risk_Assessment!$A:$N,8,FALSE))</f>
        <v/>
      </c>
      <c r="C182" s="72"/>
      <c r="D182" s="72"/>
      <c r="E182" s="72">
        <f>Risk_Assessment!N29</f>
        <v>0</v>
      </c>
      <c r="F182" s="51" t="str">
        <f t="shared" si="6"/>
        <v>TBC178</v>
      </c>
      <c r="G182" s="51">
        <f t="shared" si="5"/>
        <v>178</v>
      </c>
    </row>
    <row r="183" spans="1:7" ht="30" hidden="1" x14ac:dyDescent="0.25">
      <c r="A183" s="72" t="str">
        <f>IF(ISERROR(VLOOKUP($F183,Risk_Assessment!$A:$N,7,FALSE)),"",VLOOKUP($F183,Risk_Assessment!$A:$N,7,FALSE))</f>
        <v/>
      </c>
      <c r="B183" s="72" t="str">
        <f>IF(ISERROR(VLOOKUP($F183,Risk_Assessment!$A:$N,8,FALSE)),"",VLOOKUP($F183,Risk_Assessment!$A:$N,8,FALSE))</f>
        <v/>
      </c>
      <c r="C183" s="72"/>
      <c r="D183" s="72"/>
      <c r="E183" s="72">
        <f>Risk_Assessment!N30</f>
        <v>0</v>
      </c>
      <c r="F183" s="51" t="str">
        <f t="shared" si="6"/>
        <v>TBC179</v>
      </c>
      <c r="G183" s="51">
        <f t="shared" si="5"/>
        <v>179</v>
      </c>
    </row>
    <row r="184" spans="1:7" ht="30" hidden="1" x14ac:dyDescent="0.25">
      <c r="A184" s="72" t="str">
        <f>IF(ISERROR(VLOOKUP($F184,Risk_Assessment!$A:$N,7,FALSE)),"",VLOOKUP($F184,Risk_Assessment!$A:$N,7,FALSE))</f>
        <v/>
      </c>
      <c r="B184" s="72" t="str">
        <f>IF(ISERROR(VLOOKUP($F184,Risk_Assessment!$A:$N,8,FALSE)),"",VLOOKUP($F184,Risk_Assessment!$A:$N,8,FALSE))</f>
        <v/>
      </c>
      <c r="C184" s="72"/>
      <c r="D184" s="72"/>
      <c r="E184" s="72">
        <f>Risk_Assessment!N34</f>
        <v>0</v>
      </c>
      <c r="F184" s="51" t="str">
        <f t="shared" si="6"/>
        <v>TBC180</v>
      </c>
      <c r="G184" s="51">
        <f t="shared" si="5"/>
        <v>180</v>
      </c>
    </row>
    <row r="185" spans="1:7" ht="30" hidden="1" x14ac:dyDescent="0.25">
      <c r="A185" s="72" t="str">
        <f>IF(ISERROR(VLOOKUP($F185,Risk_Assessment!$A:$N,7,FALSE)),"",VLOOKUP($F185,Risk_Assessment!$A:$N,7,FALSE))</f>
        <v/>
      </c>
      <c r="B185" s="72" t="str">
        <f>IF(ISERROR(VLOOKUP($F185,Risk_Assessment!$A:$N,8,FALSE)),"",VLOOKUP($F185,Risk_Assessment!$A:$N,8,FALSE))</f>
        <v/>
      </c>
      <c r="C185" s="72"/>
      <c r="D185" s="72"/>
      <c r="E185" s="72">
        <f>Risk_Assessment!N32</f>
        <v>0</v>
      </c>
      <c r="F185" s="51" t="str">
        <f t="shared" si="6"/>
        <v>TBC181</v>
      </c>
      <c r="G185" s="51">
        <f t="shared" si="5"/>
        <v>181</v>
      </c>
    </row>
    <row r="186" spans="1:7" ht="60" hidden="1" x14ac:dyDescent="0.25">
      <c r="A186" s="72" t="str">
        <f>IF(ISERROR(VLOOKUP($F186,Risk_Assessment!$A:$N,7,FALSE)),"",VLOOKUP($F186,Risk_Assessment!$A:$N,7,FALSE))</f>
        <v/>
      </c>
      <c r="B186" s="72" t="str">
        <f>IF(ISERROR(VLOOKUP($F186,Risk_Assessment!$A:$N,8,FALSE)),"",VLOOKUP($F186,Risk_Assessment!$A:$N,8,FALSE))</f>
        <v/>
      </c>
      <c r="C186" s="72"/>
      <c r="D186" s="72"/>
      <c r="E186" s="72">
        <f>Risk_Assessment!N33</f>
        <v>0</v>
      </c>
      <c r="F186" s="51" t="str">
        <f t="shared" si="6"/>
        <v>TBC182</v>
      </c>
      <c r="G186" s="51">
        <f t="shared" si="5"/>
        <v>182</v>
      </c>
    </row>
    <row r="187" spans="1:7" ht="30" hidden="1" x14ac:dyDescent="0.25">
      <c r="A187" s="72" t="str">
        <f>IF(ISERROR(VLOOKUP($F187,Risk_Assessment!$A:$N,7,FALSE)),"",VLOOKUP($F187,Risk_Assessment!$A:$N,7,FALSE))</f>
        <v/>
      </c>
      <c r="B187" s="72" t="str">
        <f>IF(ISERROR(VLOOKUP($F187,Risk_Assessment!$A:$N,8,FALSE)),"",VLOOKUP($F187,Risk_Assessment!$A:$N,8,FALSE))</f>
        <v/>
      </c>
      <c r="C187" s="72"/>
      <c r="D187" s="72"/>
      <c r="E187" s="72">
        <f>Risk_Assessment!N37</f>
        <v>0</v>
      </c>
      <c r="F187" s="51" t="str">
        <f t="shared" si="6"/>
        <v>TBC183</v>
      </c>
      <c r="G187" s="51">
        <f t="shared" si="5"/>
        <v>183</v>
      </c>
    </row>
    <row r="188" spans="1:7" ht="30" hidden="1" x14ac:dyDescent="0.25">
      <c r="A188" s="72" t="str">
        <f>IF(ISERROR(VLOOKUP($F188,Risk_Assessment!$A:$N,7,FALSE)),"",VLOOKUP($F188,Risk_Assessment!$A:$N,7,FALSE))</f>
        <v/>
      </c>
      <c r="B188" s="72" t="str">
        <f>IF(ISERROR(VLOOKUP($F188,Risk_Assessment!$A:$N,8,FALSE)),"",VLOOKUP($F188,Risk_Assessment!$A:$N,8,FALSE))</f>
        <v/>
      </c>
      <c r="C188" s="72"/>
      <c r="D188" s="72"/>
      <c r="E188" s="72">
        <f>Risk_Assessment!N35</f>
        <v>0</v>
      </c>
      <c r="F188" s="51" t="str">
        <f t="shared" si="6"/>
        <v>TBC184</v>
      </c>
      <c r="G188" s="51">
        <f t="shared" si="5"/>
        <v>184</v>
      </c>
    </row>
    <row r="189" spans="1:7" ht="30" hidden="1" x14ac:dyDescent="0.25">
      <c r="A189" s="72" t="str">
        <f>IF(ISERROR(VLOOKUP($F189,Risk_Assessment!$A:$N,7,FALSE)),"",VLOOKUP($F189,Risk_Assessment!$A:$N,7,FALSE))</f>
        <v/>
      </c>
      <c r="B189" s="72" t="str">
        <f>IF(ISERROR(VLOOKUP($F189,Risk_Assessment!$A:$N,8,FALSE)),"",VLOOKUP($F189,Risk_Assessment!$A:$N,8,FALSE))</f>
        <v/>
      </c>
      <c r="C189" s="72"/>
      <c r="D189" s="72"/>
      <c r="E189" s="72">
        <f>Risk_Assessment!N36</f>
        <v>0</v>
      </c>
      <c r="F189" s="51" t="str">
        <f t="shared" si="6"/>
        <v>TBC185</v>
      </c>
      <c r="G189" s="51">
        <f t="shared" si="5"/>
        <v>185</v>
      </c>
    </row>
    <row r="190" spans="1:7" ht="45" hidden="1" x14ac:dyDescent="0.25">
      <c r="A190" s="72" t="str">
        <f>IF(ISERROR(VLOOKUP($F190,Risk_Assessment!$A:$N,7,FALSE)),"",VLOOKUP($F190,Risk_Assessment!$A:$N,7,FALSE))</f>
        <v/>
      </c>
      <c r="B190" s="72" t="str">
        <f>IF(ISERROR(VLOOKUP($F190,Risk_Assessment!$A:$N,8,FALSE)),"",VLOOKUP($F190,Risk_Assessment!$A:$N,8,FALSE))</f>
        <v/>
      </c>
      <c r="C190" s="72"/>
      <c r="D190" s="72"/>
      <c r="E190" s="72">
        <f>Risk_Assessment!N40</f>
        <v>0</v>
      </c>
      <c r="F190" s="51" t="str">
        <f t="shared" si="6"/>
        <v>TBC186</v>
      </c>
      <c r="G190" s="51">
        <f t="shared" si="5"/>
        <v>186</v>
      </c>
    </row>
    <row r="191" spans="1:7" ht="30" hidden="1" x14ac:dyDescent="0.25">
      <c r="A191" s="72" t="str">
        <f>IF(ISERROR(VLOOKUP($F191,Risk_Assessment!$A:$N,7,FALSE)),"",VLOOKUP($F191,Risk_Assessment!$A:$N,7,FALSE))</f>
        <v/>
      </c>
      <c r="B191" s="72" t="str">
        <f>IF(ISERROR(VLOOKUP($F191,Risk_Assessment!$A:$N,8,FALSE)),"",VLOOKUP($F191,Risk_Assessment!$A:$N,8,FALSE))</f>
        <v/>
      </c>
      <c r="C191" s="72"/>
      <c r="D191" s="72"/>
      <c r="E191" s="72">
        <f>Risk_Assessment!N38</f>
        <v>0</v>
      </c>
      <c r="F191" s="51" t="str">
        <f t="shared" si="6"/>
        <v>TBC187</v>
      </c>
      <c r="G191" s="51">
        <f t="shared" si="5"/>
        <v>187</v>
      </c>
    </row>
    <row r="192" spans="1:7" ht="30" hidden="1" x14ac:dyDescent="0.25">
      <c r="A192" s="72" t="str">
        <f>IF(ISERROR(VLOOKUP($F192,Risk_Assessment!$A:$N,7,FALSE)),"",VLOOKUP($F192,Risk_Assessment!$A:$N,7,FALSE))</f>
        <v/>
      </c>
      <c r="B192" s="72" t="str">
        <f>IF(ISERROR(VLOOKUP($F192,Risk_Assessment!$A:$N,8,FALSE)),"",VLOOKUP($F192,Risk_Assessment!$A:$N,8,FALSE))</f>
        <v/>
      </c>
      <c r="C192" s="72"/>
      <c r="D192" s="72"/>
      <c r="E192" s="72">
        <f>Risk_Assessment!N39</f>
        <v>0</v>
      </c>
      <c r="F192" s="51" t="str">
        <f t="shared" si="6"/>
        <v>TBC188</v>
      </c>
      <c r="G192" s="51">
        <f t="shared" si="5"/>
        <v>188</v>
      </c>
    </row>
    <row r="193" spans="1:7" ht="30" hidden="1" x14ac:dyDescent="0.25">
      <c r="A193" s="72" t="str">
        <f>IF(ISERROR(VLOOKUP($F193,Risk_Assessment!$A:$N,7,FALSE)),"",VLOOKUP($F193,Risk_Assessment!$A:$N,7,FALSE))</f>
        <v/>
      </c>
      <c r="B193" s="72" t="str">
        <f>IF(ISERROR(VLOOKUP($F193,Risk_Assessment!$A:$N,8,FALSE)),"",VLOOKUP($F193,Risk_Assessment!$A:$N,8,FALSE))</f>
        <v/>
      </c>
      <c r="C193" s="72"/>
      <c r="D193" s="72"/>
      <c r="E193" s="72">
        <f>Risk_Assessment!N43</f>
        <v>0</v>
      </c>
      <c r="F193" s="51" t="str">
        <f t="shared" si="6"/>
        <v>TBC189</v>
      </c>
      <c r="G193" s="51">
        <f t="shared" si="5"/>
        <v>189</v>
      </c>
    </row>
    <row r="194" spans="1:7" ht="45" hidden="1" x14ac:dyDescent="0.25">
      <c r="A194" s="72" t="str">
        <f>IF(ISERROR(VLOOKUP($F194,Risk_Assessment!$A:$N,7,FALSE)),"",VLOOKUP($F194,Risk_Assessment!$A:$N,7,FALSE))</f>
        <v/>
      </c>
      <c r="B194" s="72" t="str">
        <f>IF(ISERROR(VLOOKUP($F194,Risk_Assessment!$A:$N,8,FALSE)),"",VLOOKUP($F194,Risk_Assessment!$A:$N,8,FALSE))</f>
        <v/>
      </c>
      <c r="C194" s="72"/>
      <c r="D194" s="72"/>
      <c r="E194" s="72">
        <f>Risk_Assessment!N41</f>
        <v>0</v>
      </c>
      <c r="F194" s="51" t="str">
        <f t="shared" si="6"/>
        <v>TBC190</v>
      </c>
      <c r="G194" s="51">
        <f t="shared" si="5"/>
        <v>190</v>
      </c>
    </row>
    <row r="195" spans="1:7" ht="30" hidden="1" x14ac:dyDescent="0.25">
      <c r="A195" s="72" t="str">
        <f>IF(ISERROR(VLOOKUP($F195,Risk_Assessment!$A:$N,7,FALSE)),"",VLOOKUP($F195,Risk_Assessment!$A:$N,7,FALSE))</f>
        <v/>
      </c>
      <c r="B195" s="72" t="str">
        <f>IF(ISERROR(VLOOKUP($F195,Risk_Assessment!$A:$N,8,FALSE)),"",VLOOKUP($F195,Risk_Assessment!$A:$N,8,FALSE))</f>
        <v/>
      </c>
      <c r="C195" s="72"/>
      <c r="D195" s="72"/>
      <c r="E195" s="72">
        <f>Risk_Assessment!N42</f>
        <v>0</v>
      </c>
      <c r="F195" s="51" t="str">
        <f t="shared" si="6"/>
        <v>TBC191</v>
      </c>
      <c r="G195" s="51">
        <f t="shared" si="5"/>
        <v>191</v>
      </c>
    </row>
    <row r="196" spans="1:7" ht="30" hidden="1" x14ac:dyDescent="0.25">
      <c r="A196" s="72" t="str">
        <f>IF(ISERROR(VLOOKUP($F196,Risk_Assessment!$A:$N,7,FALSE)),"",VLOOKUP($F196,Risk_Assessment!$A:$N,7,FALSE))</f>
        <v/>
      </c>
      <c r="B196" s="72" t="str">
        <f>IF(ISERROR(VLOOKUP($F196,Risk_Assessment!$A:$N,8,FALSE)),"",VLOOKUP($F196,Risk_Assessment!$A:$N,8,FALSE))</f>
        <v/>
      </c>
      <c r="C196" s="72"/>
      <c r="D196" s="72"/>
      <c r="E196" s="72">
        <f>Risk_Assessment!N46</f>
        <v>0</v>
      </c>
      <c r="F196" s="51" t="str">
        <f t="shared" si="6"/>
        <v>TBC192</v>
      </c>
      <c r="G196" s="51">
        <f t="shared" si="5"/>
        <v>192</v>
      </c>
    </row>
    <row r="197" spans="1:7" ht="30" hidden="1" x14ac:dyDescent="0.25">
      <c r="A197" s="72" t="str">
        <f>IF(ISERROR(VLOOKUP($F197,Risk_Assessment!$A:$N,7,FALSE)),"",VLOOKUP($F197,Risk_Assessment!$A:$N,7,FALSE))</f>
        <v/>
      </c>
      <c r="B197" s="72" t="str">
        <f>IF(ISERROR(VLOOKUP($F197,Risk_Assessment!$A:$N,8,FALSE)),"",VLOOKUP($F197,Risk_Assessment!$A:$N,8,FALSE))</f>
        <v/>
      </c>
      <c r="C197" s="72"/>
      <c r="D197" s="72"/>
      <c r="E197" s="72">
        <f>Risk_Assessment!N44</f>
        <v>0</v>
      </c>
      <c r="F197" s="51" t="str">
        <f t="shared" si="6"/>
        <v>TBC193</v>
      </c>
      <c r="G197" s="51">
        <f t="shared" si="5"/>
        <v>193</v>
      </c>
    </row>
    <row r="198" spans="1:7" ht="30" hidden="1" x14ac:dyDescent="0.25">
      <c r="A198" s="72" t="str">
        <f>IF(ISERROR(VLOOKUP($F198,Risk_Assessment!$A:$N,7,FALSE)),"",VLOOKUP($F198,Risk_Assessment!$A:$N,7,FALSE))</f>
        <v/>
      </c>
      <c r="B198" s="72" t="str">
        <f>IF(ISERROR(VLOOKUP($F198,Risk_Assessment!$A:$N,8,FALSE)),"",VLOOKUP($F198,Risk_Assessment!$A:$N,8,FALSE))</f>
        <v/>
      </c>
      <c r="C198" s="72"/>
      <c r="D198" s="72"/>
      <c r="E198" s="72">
        <f>Risk_Assessment!N45</f>
        <v>0</v>
      </c>
      <c r="F198" s="51" t="str">
        <f t="shared" si="6"/>
        <v>TBC194</v>
      </c>
      <c r="G198" s="51">
        <f t="shared" si="5"/>
        <v>194</v>
      </c>
    </row>
    <row r="199" spans="1:7" ht="30" hidden="1" x14ac:dyDescent="0.25">
      <c r="A199" s="72" t="str">
        <f>IF(ISERROR(VLOOKUP($F199,Risk_Assessment!$A:$N,7,FALSE)),"",VLOOKUP($F199,Risk_Assessment!$A:$N,7,FALSE))</f>
        <v/>
      </c>
      <c r="B199" s="72" t="str">
        <f>IF(ISERROR(VLOOKUP($F199,Risk_Assessment!$A:$N,8,FALSE)),"",VLOOKUP($F199,Risk_Assessment!$A:$N,8,FALSE))</f>
        <v/>
      </c>
      <c r="C199" s="72"/>
      <c r="D199" s="72"/>
      <c r="E199" s="72">
        <f>Risk_Assessment!N49</f>
        <v>0</v>
      </c>
      <c r="F199" s="51" t="str">
        <f t="shared" si="6"/>
        <v>TBC195</v>
      </c>
      <c r="G199" s="51">
        <f t="shared" ref="G199:G212" si="7">G198+1</f>
        <v>195</v>
      </c>
    </row>
    <row r="200" spans="1:7" ht="30" hidden="1" x14ac:dyDescent="0.25">
      <c r="A200" s="72" t="str">
        <f>IF(ISERROR(VLOOKUP($F200,Risk_Assessment!$A:$N,7,FALSE)),"",VLOOKUP($F200,Risk_Assessment!$A:$N,7,FALSE))</f>
        <v/>
      </c>
      <c r="B200" s="72" t="str">
        <f>IF(ISERROR(VLOOKUP($F200,Risk_Assessment!$A:$N,8,FALSE)),"",VLOOKUP($F200,Risk_Assessment!$A:$N,8,FALSE))</f>
        <v/>
      </c>
      <c r="C200" s="72"/>
      <c r="D200" s="72"/>
      <c r="E200" s="72">
        <f>Risk_Assessment!N47</f>
        <v>0</v>
      </c>
      <c r="F200" s="51" t="str">
        <f t="shared" si="6"/>
        <v>TBC196</v>
      </c>
      <c r="G200" s="51">
        <f t="shared" si="7"/>
        <v>196</v>
      </c>
    </row>
    <row r="201" spans="1:7" ht="30" hidden="1" x14ac:dyDescent="0.25">
      <c r="A201" s="72" t="str">
        <f>IF(ISERROR(VLOOKUP($F201,Risk_Assessment!$A:$N,7,FALSE)),"",VLOOKUP($F201,Risk_Assessment!$A:$N,7,FALSE))</f>
        <v/>
      </c>
      <c r="B201" s="72" t="str">
        <f>IF(ISERROR(VLOOKUP($F201,Risk_Assessment!$A:$N,8,FALSE)),"",VLOOKUP($F201,Risk_Assessment!$A:$N,8,FALSE))</f>
        <v/>
      </c>
      <c r="C201" s="72"/>
      <c r="D201" s="72"/>
      <c r="E201" s="72">
        <f>Risk_Assessment!N48</f>
        <v>0</v>
      </c>
      <c r="F201" s="51" t="str">
        <f t="shared" si="6"/>
        <v>TBC197</v>
      </c>
      <c r="G201" s="51">
        <f t="shared" si="7"/>
        <v>197</v>
      </c>
    </row>
    <row r="202" spans="1:7" ht="30" hidden="1" x14ac:dyDescent="0.25">
      <c r="A202" s="72" t="str">
        <f>IF(ISERROR(VLOOKUP($F202,Risk_Assessment!$A:$N,7,FALSE)),"",VLOOKUP($F202,Risk_Assessment!$A:$N,7,FALSE))</f>
        <v/>
      </c>
      <c r="B202" s="72" t="str">
        <f>IF(ISERROR(VLOOKUP($F202,Risk_Assessment!$A:$N,8,FALSE)),"",VLOOKUP($F202,Risk_Assessment!$A:$N,8,FALSE))</f>
        <v/>
      </c>
      <c r="C202" s="72"/>
      <c r="D202" s="72"/>
      <c r="E202" s="72">
        <f>Risk_Assessment!N52</f>
        <v>0</v>
      </c>
      <c r="F202" s="51" t="str">
        <f t="shared" si="6"/>
        <v>TBC198</v>
      </c>
      <c r="G202" s="51">
        <f t="shared" si="7"/>
        <v>198</v>
      </c>
    </row>
    <row r="203" spans="1:7" ht="30" hidden="1" x14ac:dyDescent="0.25">
      <c r="A203" s="72" t="str">
        <f>IF(ISERROR(VLOOKUP($F203,Risk_Assessment!$A:$N,7,FALSE)),"",VLOOKUP($F203,Risk_Assessment!$A:$N,7,FALSE))</f>
        <v/>
      </c>
      <c r="B203" s="72" t="str">
        <f>IF(ISERROR(VLOOKUP($F203,Risk_Assessment!$A:$N,8,FALSE)),"",VLOOKUP($F203,Risk_Assessment!$A:$N,8,FALSE))</f>
        <v/>
      </c>
      <c r="C203" s="72"/>
      <c r="D203" s="72"/>
      <c r="E203" s="72">
        <f>Risk_Assessment!N50</f>
        <v>0</v>
      </c>
      <c r="F203" s="51" t="str">
        <f t="shared" si="6"/>
        <v>TBC199</v>
      </c>
      <c r="G203" s="51">
        <f t="shared" si="7"/>
        <v>199</v>
      </c>
    </row>
    <row r="204" spans="1:7" ht="30" hidden="1" x14ac:dyDescent="0.25">
      <c r="A204" s="72" t="str">
        <f>IF(ISERROR(VLOOKUP($F204,Risk_Assessment!$A:$N,7,FALSE)),"",VLOOKUP($F204,Risk_Assessment!$A:$N,7,FALSE))</f>
        <v/>
      </c>
      <c r="B204" s="72" t="str">
        <f>IF(ISERROR(VLOOKUP($F204,Risk_Assessment!$A:$N,8,FALSE)),"",VLOOKUP($F204,Risk_Assessment!$A:$N,8,FALSE))</f>
        <v/>
      </c>
      <c r="C204" s="72"/>
      <c r="D204" s="72"/>
      <c r="E204" s="72">
        <f>Risk_Assessment!N51</f>
        <v>0</v>
      </c>
      <c r="F204" s="51" t="str">
        <f t="shared" si="6"/>
        <v>TBC200</v>
      </c>
      <c r="G204" s="51">
        <f t="shared" si="7"/>
        <v>200</v>
      </c>
    </row>
    <row r="205" spans="1:7" ht="30" hidden="1" x14ac:dyDescent="0.25">
      <c r="A205" s="72" t="str">
        <f>IF(ISERROR(VLOOKUP($F205,Risk_Assessment!$A:$N,7,FALSE)),"",VLOOKUP($F205,Risk_Assessment!$A:$N,7,FALSE))</f>
        <v/>
      </c>
      <c r="B205" s="72" t="str">
        <f>IF(ISERROR(VLOOKUP($F205,Risk_Assessment!$A:$N,8,FALSE)),"",VLOOKUP($F205,Risk_Assessment!$A:$N,8,FALSE))</f>
        <v/>
      </c>
      <c r="C205" s="72"/>
      <c r="D205" s="72"/>
      <c r="E205" s="72">
        <f>Risk_Assessment!N55</f>
        <v>0</v>
      </c>
      <c r="F205" s="51" t="str">
        <f t="shared" si="6"/>
        <v>TBC201</v>
      </c>
      <c r="G205" s="51">
        <f t="shared" si="7"/>
        <v>201</v>
      </c>
    </row>
    <row r="206" spans="1:7" ht="30" hidden="1" x14ac:dyDescent="0.25">
      <c r="A206" s="72" t="str">
        <f>IF(ISERROR(VLOOKUP($F206,Risk_Assessment!$A:$N,7,FALSE)),"",VLOOKUP($F206,Risk_Assessment!$A:$N,7,FALSE))</f>
        <v/>
      </c>
      <c r="B206" s="72" t="str">
        <f>IF(ISERROR(VLOOKUP($F206,Risk_Assessment!$A:$N,8,FALSE)),"",VLOOKUP($F206,Risk_Assessment!$A:$N,8,FALSE))</f>
        <v/>
      </c>
      <c r="C206" s="72"/>
      <c r="D206" s="72"/>
      <c r="E206" s="72">
        <f>Risk_Assessment!N53</f>
        <v>0</v>
      </c>
      <c r="F206" s="51" t="str">
        <f t="shared" si="6"/>
        <v>TBC202</v>
      </c>
      <c r="G206" s="51">
        <f t="shared" si="7"/>
        <v>202</v>
      </c>
    </row>
    <row r="207" spans="1:7" ht="30" hidden="1" x14ac:dyDescent="0.25">
      <c r="A207" s="72" t="str">
        <f>IF(ISERROR(VLOOKUP($F207,Risk_Assessment!$A:$N,7,FALSE)),"",VLOOKUP($F207,Risk_Assessment!$A:$N,7,FALSE))</f>
        <v/>
      </c>
      <c r="B207" s="72" t="str">
        <f>IF(ISERROR(VLOOKUP($F207,Risk_Assessment!$A:$N,8,FALSE)),"",VLOOKUP($F207,Risk_Assessment!$A:$N,8,FALSE))</f>
        <v/>
      </c>
      <c r="C207" s="72"/>
      <c r="D207" s="72"/>
      <c r="E207" s="72">
        <f>Risk_Assessment!N54</f>
        <v>0</v>
      </c>
      <c r="F207" s="51" t="str">
        <f t="shared" si="6"/>
        <v>TBC203</v>
      </c>
      <c r="G207" s="51">
        <f t="shared" si="7"/>
        <v>203</v>
      </c>
    </row>
    <row r="208" spans="1:7" ht="60" hidden="1" x14ac:dyDescent="0.25">
      <c r="A208" s="72" t="str">
        <f>IF(ISERROR(VLOOKUP($F208,Risk_Assessment!$A:$N,7,FALSE)),"",VLOOKUP($F208,Risk_Assessment!$A:$N,7,FALSE))</f>
        <v/>
      </c>
      <c r="B208" s="72" t="str">
        <f>IF(ISERROR(VLOOKUP($F208,Risk_Assessment!$A:$N,8,FALSE)),"",VLOOKUP($F208,Risk_Assessment!$A:$N,8,FALSE))</f>
        <v/>
      </c>
      <c r="C208" s="72"/>
      <c r="D208" s="72"/>
      <c r="E208" s="72">
        <f>Risk_Assessment!N58</f>
        <v>0</v>
      </c>
      <c r="F208" s="51" t="str">
        <f t="shared" si="6"/>
        <v>TBC204</v>
      </c>
      <c r="G208" s="51">
        <f t="shared" si="7"/>
        <v>204</v>
      </c>
    </row>
    <row r="209" spans="1:7" ht="60" hidden="1" x14ac:dyDescent="0.25">
      <c r="A209" s="72" t="str">
        <f>IF(ISERROR(VLOOKUP($F209,Risk_Assessment!$A:$N,7,FALSE)),"",VLOOKUP($F209,Risk_Assessment!$A:$N,7,FALSE))</f>
        <v/>
      </c>
      <c r="B209" s="72" t="str">
        <f>IF(ISERROR(VLOOKUP($F209,Risk_Assessment!$A:$N,8,FALSE)),"",VLOOKUP($F209,Risk_Assessment!$A:$N,8,FALSE))</f>
        <v/>
      </c>
      <c r="C209" s="72"/>
      <c r="D209" s="72"/>
      <c r="E209" s="72">
        <f>Risk_Assessment!N56</f>
        <v>0</v>
      </c>
      <c r="F209" s="51" t="str">
        <f t="shared" si="6"/>
        <v>TBC205</v>
      </c>
      <c r="G209" s="51">
        <f t="shared" si="7"/>
        <v>205</v>
      </c>
    </row>
    <row r="210" spans="1:7" ht="30" hidden="1" x14ac:dyDescent="0.25">
      <c r="A210" s="72" t="str">
        <f>IF(ISERROR(VLOOKUP($F210,Risk_Assessment!$A:$N,7,FALSE)),"",VLOOKUP($F210,Risk_Assessment!$A:$N,7,FALSE))</f>
        <v/>
      </c>
      <c r="B210" s="72" t="str">
        <f>IF(ISERROR(VLOOKUP($F210,Risk_Assessment!$A:$N,8,FALSE)),"",VLOOKUP($F210,Risk_Assessment!$A:$N,8,FALSE))</f>
        <v/>
      </c>
      <c r="C210" s="72"/>
      <c r="D210" s="72"/>
      <c r="E210" s="72">
        <f>Risk_Assessment!N57</f>
        <v>0</v>
      </c>
      <c r="F210" s="51" t="str">
        <f t="shared" si="6"/>
        <v>TBC206</v>
      </c>
      <c r="G210" s="51">
        <f t="shared" si="7"/>
        <v>206</v>
      </c>
    </row>
    <row r="211" spans="1:7" ht="45" hidden="1" x14ac:dyDescent="0.25">
      <c r="A211" s="72" t="str">
        <f>IF(ISERROR(VLOOKUP($F211,Risk_Assessment!$A:$N,7,FALSE)),"",VLOOKUP($F211,Risk_Assessment!$A:$N,7,FALSE))</f>
        <v/>
      </c>
      <c r="B211" s="72" t="str">
        <f>IF(ISERROR(VLOOKUP($F211,Risk_Assessment!$A:$N,8,FALSE)),"",VLOOKUP($F211,Risk_Assessment!$A:$N,8,FALSE))</f>
        <v/>
      </c>
      <c r="C211" s="72"/>
      <c r="D211" s="72"/>
      <c r="E211" s="72">
        <f>Risk_Assessment!N61</f>
        <v>0</v>
      </c>
      <c r="F211" s="51" t="str">
        <f t="shared" si="6"/>
        <v>TBC207</v>
      </c>
      <c r="G211" s="51">
        <f t="shared" si="7"/>
        <v>207</v>
      </c>
    </row>
    <row r="212" spans="1:7" ht="30" hidden="1" x14ac:dyDescent="0.25">
      <c r="A212" s="72" t="str">
        <f>IF(ISERROR(VLOOKUP($F212,Risk_Assessment!$A:$N,7,FALSE)),"",VLOOKUP($F212,Risk_Assessment!$A:$N,7,FALSE))</f>
        <v/>
      </c>
      <c r="B212" s="72" t="str">
        <f>IF(ISERROR(VLOOKUP($F212,Risk_Assessment!$A:$N,8,FALSE)),"",VLOOKUP($F212,Risk_Assessment!$A:$N,8,FALSE))</f>
        <v/>
      </c>
      <c r="C212" s="72"/>
      <c r="D212" s="72"/>
      <c r="E212" s="72">
        <f>Risk_Assessment!N59</f>
        <v>0</v>
      </c>
      <c r="F212" s="51" t="str">
        <f t="shared" si="6"/>
        <v>TBC208</v>
      </c>
      <c r="G212" s="51">
        <f t="shared" si="7"/>
        <v>208</v>
      </c>
    </row>
  </sheetData>
  <sheetProtection algorithmName="SHA-512" hashValue="2xcPsW0pL9lO2+Yc8n8462B1og0heLNL1nNfSEYN2VxtDfJggQ5fOu48XEk/W5BK3Y71PiYCW5sQKsQSjzl+KA==" saltValue="zroEAP+Km4UwOZNBOuqvsQ==" spinCount="100000" sheet="1" objects="1" scenarios="1" formatRows="0" selectLockedCells="1"/>
  <mergeCells count="3">
    <mergeCell ref="A1:E1"/>
    <mergeCell ref="B2:E2"/>
    <mergeCell ref="A3:E3"/>
  </mergeCells>
  <conditionalFormatting sqref="A5:E212">
    <cfRule type="cellIs" dxfId="130" priority="6" operator="equal">
      <formula>FALSE</formula>
    </cfRule>
  </conditionalFormatting>
  <conditionalFormatting sqref="E5:E212">
    <cfRule type="cellIs" dxfId="129" priority="1" operator="equal">
      <formula>0</formula>
    </cfRule>
  </conditionalFormatting>
  <pageMargins left="0.70866141732283472" right="0.70866141732283472" top="0.74803149606299213" bottom="0.74803149606299213" header="0.31496062992125984" footer="0.31496062992125984"/>
  <pageSetup paperSize="9" scale="72" fitToHeight="0" orientation="portrait" r:id="rId1"/>
  <headerFooter>
    <oddFooter>&amp;CDWI - Private Water Risk Assessment tool V2.0 Unanswered Questions - Site copy -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247"/>
  <sheetViews>
    <sheetView zoomScaleNormal="100" workbookViewId="0">
      <selection activeCell="C19" sqref="C19"/>
    </sheetView>
  </sheetViews>
  <sheetFormatPr defaultColWidth="0" defaultRowHeight="31.5" customHeight="1" zeroHeight="1" x14ac:dyDescent="0.25"/>
  <cols>
    <col min="1" max="1" width="15" style="10" customWidth="1"/>
    <col min="2" max="2" width="8.85546875" style="10" customWidth="1"/>
    <col min="3" max="3" width="88" style="10" customWidth="1"/>
    <col min="4" max="4" width="10.28515625" style="10" bestFit="1" customWidth="1"/>
    <col min="5" max="5" width="8.28515625" style="10" bestFit="1" customWidth="1"/>
    <col min="6" max="16384" width="9.140625" style="10" hidden="1"/>
  </cols>
  <sheetData>
    <row r="1" spans="1:10" ht="40.5" customHeight="1" x14ac:dyDescent="0.4">
      <c r="A1" s="225" t="s">
        <v>753</v>
      </c>
      <c r="B1" s="225"/>
      <c r="C1" s="225"/>
      <c r="D1" s="225"/>
      <c r="E1" s="225"/>
    </row>
    <row r="2" spans="1:10" ht="18.75" x14ac:dyDescent="0.25">
      <c r="A2" s="102" t="s">
        <v>220</v>
      </c>
      <c r="B2" s="31" t="s">
        <v>158</v>
      </c>
      <c r="C2" s="103" t="str">
        <f>Supply_Details!B7</f>
        <v xml:space="preserve">Local Authority:      Supply Reference: </v>
      </c>
      <c r="D2" s="104"/>
      <c r="E2" s="105"/>
      <c r="I2" s="35" t="s">
        <v>179</v>
      </c>
      <c r="J2" s="35" t="s">
        <v>578</v>
      </c>
    </row>
    <row r="3" spans="1:10" ht="15" x14ac:dyDescent="0.25">
      <c r="A3" s="226" t="str">
        <f>VLOOKUP(B2,I2:J6,2,FALSE)</f>
        <v>To Be confirmed</v>
      </c>
      <c r="B3" s="226"/>
      <c r="C3" s="103" t="str">
        <f>Supply_Details!C7</f>
        <v xml:space="preserve">Supply Name &amp; Address:       </v>
      </c>
      <c r="D3" s="106"/>
      <c r="E3" s="106"/>
      <c r="I3" s="35" t="s">
        <v>180</v>
      </c>
      <c r="J3" s="35" t="s">
        <v>577</v>
      </c>
    </row>
    <row r="4" spans="1:10" ht="15" x14ac:dyDescent="0.25">
      <c r="A4" s="107" t="s">
        <v>26</v>
      </c>
      <c r="B4" s="108" t="s">
        <v>178</v>
      </c>
      <c r="C4" s="108" t="s">
        <v>23</v>
      </c>
      <c r="D4" s="108" t="s">
        <v>24</v>
      </c>
      <c r="E4" s="108" t="s">
        <v>25</v>
      </c>
      <c r="I4" s="35" t="s">
        <v>181</v>
      </c>
      <c r="J4" s="35" t="s">
        <v>579</v>
      </c>
    </row>
    <row r="5" spans="1:10" ht="31.5" customHeight="1" x14ac:dyDescent="0.25">
      <c r="A5" s="7" t="str">
        <f>IF(ISERROR(VLOOKUP($F5,Risk_Assessment!$A:$N,13,FALSE)),"",VLOOKUP($F5,Risk_Assessment!$A:$N,13,FALSE))</f>
        <v>TBC</v>
      </c>
      <c r="B5" s="7" t="str">
        <f>IF(ISERROR(VLOOKUP($F5,Risk_Assessment!$A:$N,7,FALSE)),"",VLOOKUP($F5,Risk_Assessment!$A:$N,7,FALSE))</f>
        <v>A0</v>
      </c>
      <c r="C5" s="7" t="str">
        <f>IF(ISERROR(VLOOKUP($F5,Risk_Assessment!$A:$N,8,FALSE)),"",VLOOKUP($F5,Risk_Assessment!$A:$N,8,FALSE))</f>
        <v>Have there been any changes since risk assessment last carried out?</v>
      </c>
      <c r="D5" s="7">
        <f>IF(ISERROR(VLOOKUP($F5,Risk_Assessment!$A:$N,11,FALSE)),"",VLOOKUP($F5,Risk_Assessment!$A:$N,11,FALSE))</f>
        <v>5</v>
      </c>
      <c r="E5" s="7">
        <f>IF(ISERROR(VLOOKUP($F5,Risk_Assessment!$A:$N,12,FALSE)),"",VLOOKUP($F5,Risk_Assessment!$A:$N,12,FALSE))</f>
        <v>0</v>
      </c>
      <c r="F5" s="10" t="str">
        <f t="shared" ref="F5:F36" si="0">CONCATENATE($B$2,G5)</f>
        <v>TBC1</v>
      </c>
      <c r="G5" s="10">
        <f>G4+1</f>
        <v>1</v>
      </c>
      <c r="I5" s="35" t="s">
        <v>182</v>
      </c>
      <c r="J5" s="35" t="s">
        <v>580</v>
      </c>
    </row>
    <row r="6" spans="1:10" ht="31.5" customHeight="1" x14ac:dyDescent="0.25">
      <c r="A6" s="7" t="str">
        <f>IF(ISERROR(VLOOKUP($F6,Risk_Assessment!$A:$N,13,FALSE)),"",VLOOKUP($F6,Risk_Assessment!$A:$N,13,FALSE))</f>
        <v>TBC</v>
      </c>
      <c r="B6" s="7" t="str">
        <f>IF(ISERROR(VLOOKUP($F6,Risk_Assessment!$A:$N,7,FALSE)),"",VLOOKUP($F6,Risk_Assessment!$A:$N,7,FALSE))</f>
        <v>A1</v>
      </c>
      <c r="C6" s="7" t="str">
        <f>IF(ISERROR(VLOOKUP($F6,Risk_Assessment!$A:$N,8,FALSE)),"",VLOOKUP($F6,Risk_Assessment!$A:$N,8,FALSE))</f>
        <v>Is there a site plan and/or schematic showing location of source, chambers, tanks, distribution network including valves, pipes, consumer premises etc.?</v>
      </c>
      <c r="D6" s="7">
        <f>IF(ISERROR(VLOOKUP($F6,Risk_Assessment!$A:$N,11,FALSE)),"",VLOOKUP($F6,Risk_Assessment!$A:$N,11,FALSE))</f>
        <v>5</v>
      </c>
      <c r="E6" s="7">
        <f>IF(ISERROR(VLOOKUP($F6,Risk_Assessment!$A:$N,12,FALSE)),"",VLOOKUP($F6,Risk_Assessment!$A:$N,12,FALSE))</f>
        <v>5</v>
      </c>
      <c r="F6" s="10" t="str">
        <f t="shared" si="0"/>
        <v>TBC2</v>
      </c>
      <c r="G6" s="10">
        <f>G5+1</f>
        <v>2</v>
      </c>
      <c r="I6" s="35" t="s">
        <v>158</v>
      </c>
      <c r="J6" s="35" t="s">
        <v>581</v>
      </c>
    </row>
    <row r="7" spans="1:10" ht="31.5" customHeight="1" x14ac:dyDescent="0.25">
      <c r="A7" s="7" t="str">
        <f>IF(ISERROR(VLOOKUP($F7,Risk_Assessment!$A:$N,13,FALSE)),"",VLOOKUP($F7,Risk_Assessment!$A:$N,13,FALSE))</f>
        <v>TBC</v>
      </c>
      <c r="B7" s="7" t="str">
        <f>IF(ISERROR(VLOOKUP($F7,Risk_Assessment!$A:$N,7,FALSE)),"",VLOOKUP($F7,Risk_Assessment!$A:$N,7,FALSE))</f>
        <v>A2</v>
      </c>
      <c r="C7" s="7" t="str">
        <f>IF(ISERROR(VLOOKUP($F7,Risk_Assessment!$A:$N,8,FALSE)),"",VLOOKUP($F7,Risk_Assessment!$A:$N,8,FALSE))</f>
        <v>Are there any procedures and/or written records for the supply (i.e. for checks, monitoring or maintenance, etc.)?</v>
      </c>
      <c r="D7" s="7">
        <f>IF(ISERROR(VLOOKUP($F7,Risk_Assessment!$A:$N,11,FALSE)),"",VLOOKUP($F7,Risk_Assessment!$A:$N,11,FALSE))</f>
        <v>5</v>
      </c>
      <c r="E7" s="7">
        <f>IF(ISERROR(VLOOKUP($F7,Risk_Assessment!$A:$N,12,FALSE)),"",VLOOKUP($F7,Risk_Assessment!$A:$N,12,FALSE))</f>
        <v>5</v>
      </c>
      <c r="F7" s="10" t="str">
        <f t="shared" si="0"/>
        <v>TBC3</v>
      </c>
      <c r="G7" s="10">
        <f t="shared" ref="G7:G16" si="1">G6+1</f>
        <v>3</v>
      </c>
    </row>
    <row r="8" spans="1:10" ht="31.5" customHeight="1" x14ac:dyDescent="0.25">
      <c r="A8" s="7" t="str">
        <f>IF(ISERROR(VLOOKUP($F8,Risk_Assessment!$A:$N,13,FALSE)),"",VLOOKUP($F8,Risk_Assessment!$A:$N,13,FALSE))</f>
        <v>TBC</v>
      </c>
      <c r="B8" s="7" t="str">
        <f>IF(ISERROR(VLOOKUP($F8,Risk_Assessment!$A:$N,7,FALSE)),"",VLOOKUP($F8,Risk_Assessment!$A:$N,7,FALSE))</f>
        <v>A3</v>
      </c>
      <c r="C8" s="7" t="str">
        <f>IF(ISERROR(VLOOKUP($F8,Risk_Assessment!$A:$N,8,FALSE)),"",VLOOKUP($F8,Risk_Assessment!$A:$N,8,FALSE))</f>
        <v>Are there any manufacturers' instructions for the equipment on the supply?</v>
      </c>
      <c r="D8" s="7">
        <f>IF(ISERROR(VLOOKUP($F8,Risk_Assessment!$A:$N,11,FALSE)),"",VLOOKUP($F8,Risk_Assessment!$A:$N,11,FALSE))</f>
        <v>5</v>
      </c>
      <c r="E8" s="7">
        <f>IF(ISERROR(VLOOKUP($F8,Risk_Assessment!$A:$N,12,FALSE)),"",VLOOKUP($F8,Risk_Assessment!$A:$N,12,FALSE))</f>
        <v>5</v>
      </c>
      <c r="F8" s="10" t="str">
        <f t="shared" si="0"/>
        <v>TBC4</v>
      </c>
      <c r="G8" s="10">
        <f t="shared" si="1"/>
        <v>4</v>
      </c>
    </row>
    <row r="9" spans="1:10" ht="31.5" customHeight="1" x14ac:dyDescent="0.25">
      <c r="A9" s="7" t="str">
        <f>IF(ISERROR(VLOOKUP($F9,Risk_Assessment!$A:$N,13,FALSE)),"",VLOOKUP($F9,Risk_Assessment!$A:$N,13,FALSE))</f>
        <v>TBC</v>
      </c>
      <c r="B9" s="7" t="str">
        <f>IF(ISERROR(VLOOKUP($F9,Risk_Assessment!$A:$N,7,FALSE)),"",VLOOKUP($F9,Risk_Assessment!$A:$N,7,FALSE))</f>
        <v>A4</v>
      </c>
      <c r="C9" s="7" t="str">
        <f>IF(ISERROR(VLOOKUP($F9,Risk_Assessment!$A:$N,8,FALSE)),"",VLOOKUP($F9,Risk_Assessment!$A:$N,8,FALSE))</f>
        <v xml:space="preserve">Is there an emergency plan for the provision of an alternative water supply? </v>
      </c>
      <c r="D9" s="7">
        <f>IF(ISERROR(VLOOKUP($F9,Risk_Assessment!$A:$N,11,FALSE)),"",VLOOKUP($F9,Risk_Assessment!$A:$N,11,FALSE))</f>
        <v>5</v>
      </c>
      <c r="E9" s="7">
        <f>IF(ISERROR(VLOOKUP($F9,Risk_Assessment!$A:$N,12,FALSE)),"",VLOOKUP($F9,Risk_Assessment!$A:$N,12,FALSE))</f>
        <v>5</v>
      </c>
      <c r="F9" s="10" t="str">
        <f t="shared" si="0"/>
        <v>TBC5</v>
      </c>
      <c r="G9" s="10">
        <f t="shared" si="1"/>
        <v>5</v>
      </c>
    </row>
    <row r="10" spans="1:10" ht="31.5" customHeight="1" x14ac:dyDescent="0.25">
      <c r="A10" s="7" t="str">
        <f>IF(ISERROR(VLOOKUP($F10,Risk_Assessment!$A:$N,13,FALSE)),"",VLOOKUP($F10,Risk_Assessment!$A:$N,13,FALSE))</f>
        <v>TBC</v>
      </c>
      <c r="B10" s="7" t="str">
        <f>IF(ISERROR(VLOOKUP($F10,Risk_Assessment!$A:$N,7,FALSE)),"",VLOOKUP($F10,Risk_Assessment!$A:$N,7,FALSE))</f>
        <v>A5</v>
      </c>
      <c r="C10" s="7" t="str">
        <f>IF(ISERROR(VLOOKUP($F10,Risk_Assessment!$A:$N,8,FALSE)),"",VLOOKUP($F10,Risk_Assessment!$A:$N,8,FALSE))</f>
        <v xml:space="preserve">Has the owner or operators had appropriate training for the supply? </v>
      </c>
      <c r="D10" s="7">
        <f>IF(ISERROR(VLOOKUP($F10,Risk_Assessment!$A:$N,11,FALSE)),"",VLOOKUP($F10,Risk_Assessment!$A:$N,11,FALSE))</f>
        <v>5</v>
      </c>
      <c r="E10" s="7">
        <f>IF(ISERROR(VLOOKUP($F10,Risk_Assessment!$A:$N,12,FALSE)),"",VLOOKUP($F10,Risk_Assessment!$A:$N,12,FALSE))</f>
        <v>5</v>
      </c>
      <c r="F10" s="10" t="str">
        <f t="shared" si="0"/>
        <v>TBC6</v>
      </c>
      <c r="G10" s="10">
        <f t="shared" si="1"/>
        <v>6</v>
      </c>
    </row>
    <row r="11" spans="1:10" ht="31.5" customHeight="1" x14ac:dyDescent="0.25">
      <c r="A11" s="7" t="str">
        <f>IF(ISERROR(VLOOKUP($F11,Risk_Assessment!$A:$N,13,FALSE)),"",VLOOKUP($F11,Risk_Assessment!$A:$N,13,FALSE))</f>
        <v>TBC</v>
      </c>
      <c r="B11" s="7" t="str">
        <f>IF(ISERROR(VLOOKUP($F11,Risk_Assessment!$A:$N,7,FALSE)),"",VLOOKUP($F11,Risk_Assessment!$A:$N,7,FALSE))</f>
        <v>A6</v>
      </c>
      <c r="C11" s="7" t="str">
        <f>IF(ISERROR(VLOOKUP($F11,Risk_Assessment!$A:$N,8,FALSE)),"",VLOOKUP($F11,Risk_Assessment!$A:$N,8,FALSE))</f>
        <v>Does the sampling history identify the presence of any hazards?</v>
      </c>
      <c r="D11" s="7">
        <f>IF(ISERROR(VLOOKUP($F11,Risk_Assessment!$A:$N,11,FALSE)),"",VLOOKUP($F11,Risk_Assessment!$A:$N,11,FALSE))</f>
        <v>5</v>
      </c>
      <c r="E11" s="7">
        <f>IF(ISERROR(VLOOKUP($F11,Risk_Assessment!$A:$N,12,FALSE)),"",VLOOKUP($F11,Risk_Assessment!$A:$N,12,FALSE))</f>
        <v>3</v>
      </c>
      <c r="F11" s="10" t="str">
        <f t="shared" si="0"/>
        <v>TBC7</v>
      </c>
      <c r="G11" s="10">
        <f t="shared" si="1"/>
        <v>7</v>
      </c>
    </row>
    <row r="12" spans="1:10" ht="31.5" customHeight="1" x14ac:dyDescent="0.25">
      <c r="A12" s="7" t="str">
        <f>IF(ISERROR(VLOOKUP($F12,Risk_Assessment!$A:$N,13,FALSE)),"",VLOOKUP($F12,Risk_Assessment!$A:$N,13,FALSE))</f>
        <v>TBC</v>
      </c>
      <c r="B12" s="7" t="str">
        <f>IF(ISERROR(VLOOKUP($F12,Risk_Assessment!$A:$N,7,FALSE)),"",VLOOKUP($F12,Risk_Assessment!$A:$N,7,FALSE))</f>
        <v>E1</v>
      </c>
      <c r="C12" s="7" t="str">
        <f>IF(ISERROR(VLOOKUP($F12,Risk_Assessment!$A:$N,8,FALSE)),"",VLOOKUP($F12,Risk_Assessment!$A:$N,8,FALSE))</f>
        <v xml:space="preserve">Is there evidence the supply main is coal tar lined?  </v>
      </c>
      <c r="D12" s="7">
        <f>IF(ISERROR(VLOOKUP($F12,Risk_Assessment!$A:$N,11,FALSE)),"",VLOOKUP($F12,Risk_Assessment!$A:$N,11,FALSE))</f>
        <v>0</v>
      </c>
      <c r="E12" s="7">
        <f>IF(ISERROR(VLOOKUP($F12,Risk_Assessment!$A:$N,12,FALSE)),"",VLOOKUP($F12,Risk_Assessment!$A:$N,12,FALSE))</f>
        <v>4</v>
      </c>
      <c r="F12" s="10" t="str">
        <f t="shared" si="0"/>
        <v>TBC8</v>
      </c>
      <c r="G12" s="10">
        <f t="shared" si="1"/>
        <v>8</v>
      </c>
    </row>
    <row r="13" spans="1:10" ht="31.5" customHeight="1" x14ac:dyDescent="0.25">
      <c r="A13" s="7" t="str">
        <f>IF(ISERROR(VLOOKUP($F13,Risk_Assessment!$A:$N,13,FALSE)),"",VLOOKUP($F13,Risk_Assessment!$A:$N,13,FALSE))</f>
        <v>TBC</v>
      </c>
      <c r="B13" s="7" t="str">
        <f>IF(ISERROR(VLOOKUP($F13,Risk_Assessment!$A:$N,7,FALSE)),"",VLOOKUP($F13,Risk_Assessment!$A:$N,7,FALSE))</f>
        <v>E2</v>
      </c>
      <c r="C13" s="7" t="str">
        <f>IF(ISERROR(VLOOKUP($F13,Risk_Assessment!$A:$N,8,FALSE)),"",VLOOKUP($F13,Risk_Assessment!$A:$N,8,FALSE))</f>
        <v>Are there sediments in the main?</v>
      </c>
      <c r="D13" s="7">
        <f>IF(ISERROR(VLOOKUP($F13,Risk_Assessment!$A:$N,11,FALSE)),"",VLOOKUP($F13,Risk_Assessment!$A:$N,11,FALSE))</f>
        <v>0</v>
      </c>
      <c r="E13" s="7">
        <f>IF(ISERROR(VLOOKUP($F13,Risk_Assessment!$A:$N,12,FALSE)),"",VLOOKUP($F13,Risk_Assessment!$A:$N,12,FALSE))</f>
        <v>3</v>
      </c>
      <c r="F13" s="10" t="str">
        <f t="shared" si="0"/>
        <v>TBC9</v>
      </c>
      <c r="G13" s="10">
        <f t="shared" si="1"/>
        <v>9</v>
      </c>
    </row>
    <row r="14" spans="1:10" ht="31.5" customHeight="1" x14ac:dyDescent="0.25">
      <c r="A14" s="7" t="str">
        <f>IF(ISERROR(VLOOKUP($F14,Risk_Assessment!$A:$N,13,FALSE)),"",VLOOKUP($F14,Risk_Assessment!$A:$N,13,FALSE))</f>
        <v>TBC</v>
      </c>
      <c r="B14" s="7" t="str">
        <f>IF(ISERROR(VLOOKUP($F14,Risk_Assessment!$A:$N,7,FALSE)),"",VLOOKUP($F14,Risk_Assessment!$A:$N,7,FALSE))</f>
        <v>E3</v>
      </c>
      <c r="C14" s="7" t="str">
        <f>IF(ISERROR(VLOOKUP($F14,Risk_Assessment!$A:$N,8,FALSE)),"",VLOOKUP($F14,Risk_Assessment!$A:$N,8,FALSE))</f>
        <v>Is the section of main upstream of the point of supply subject to good turnover of water (e.g. are there connections to properties nearby which would ensure the water is refreshed in the main constantly)?</v>
      </c>
      <c r="D14" s="7">
        <f>IF(ISERROR(VLOOKUP($F14,Risk_Assessment!$A:$N,11,FALSE)),"",VLOOKUP($F14,Risk_Assessment!$A:$N,11,FALSE))</f>
        <v>0</v>
      </c>
      <c r="E14" s="7">
        <f>IF(ISERROR(VLOOKUP($F14,Risk_Assessment!$A:$N,12,FALSE)),"",VLOOKUP($F14,Risk_Assessment!$A:$N,12,FALSE))</f>
        <v>3</v>
      </c>
      <c r="F14" s="10" t="str">
        <f t="shared" si="0"/>
        <v>TBC10</v>
      </c>
      <c r="G14" s="10">
        <f t="shared" si="1"/>
        <v>10</v>
      </c>
    </row>
    <row r="15" spans="1:10" ht="31.5" customHeight="1" x14ac:dyDescent="0.25">
      <c r="A15" s="7" t="str">
        <f>IF(ISERROR(VLOOKUP($F15,Risk_Assessment!$A:$N,13,FALSE)),"",VLOOKUP($F15,Risk_Assessment!$A:$N,13,FALSE))</f>
        <v>TBC</v>
      </c>
      <c r="B15" s="7" t="str">
        <f>IF(ISERROR(VLOOKUP($F15,Risk_Assessment!$A:$N,7,FALSE)),"",VLOOKUP($F15,Risk_Assessment!$A:$N,7,FALSE))</f>
        <v>E4</v>
      </c>
      <c r="C15" s="7" t="str">
        <f>IF(ISERROR(VLOOKUP($F15,Risk_Assessment!$A:$N,8,FALSE)),"",VLOOKUP($F15,Risk_Assessment!$A:$N,8,FALSE))</f>
        <v>If the area feeding the supply has had water quality related complaints in the last 12 months, have the causes been mitigated?</v>
      </c>
      <c r="D15" s="7">
        <f>IF(ISERROR(VLOOKUP($F15,Risk_Assessment!$A:$N,11,FALSE)),"",VLOOKUP($F15,Risk_Assessment!$A:$N,11,FALSE))</f>
        <v>0</v>
      </c>
      <c r="E15" s="7">
        <f>IF(ISERROR(VLOOKUP($F15,Risk_Assessment!$A:$N,12,FALSE)),"",VLOOKUP($F15,Risk_Assessment!$A:$N,12,FALSE))</f>
        <v>3</v>
      </c>
      <c r="F15" s="10" t="str">
        <f t="shared" si="0"/>
        <v>TBC11</v>
      </c>
      <c r="G15" s="10">
        <f t="shared" si="1"/>
        <v>11</v>
      </c>
    </row>
    <row r="16" spans="1:10" ht="31.5" customHeight="1" x14ac:dyDescent="0.25">
      <c r="A16" s="7" t="str">
        <f>IF(ISERROR(VLOOKUP($F16,Risk_Assessment!$A:$N,13,FALSE)),"",VLOOKUP($F16,Risk_Assessment!$A:$N,13,FALSE))</f>
        <v>TBC</v>
      </c>
      <c r="B16" s="7" t="str">
        <f>IF(ISERROR(VLOOKUP($F16,Risk_Assessment!$A:$N,7,FALSE)),"",VLOOKUP($F16,Risk_Assessment!$A:$N,7,FALSE))</f>
        <v>E5</v>
      </c>
      <c r="C16" s="7" t="str">
        <f>IF(ISERROR(VLOOKUP($F16,Risk_Assessment!$A:$N,8,FALSE)),"",VLOOKUP($F16,Risk_Assessment!$A:$N,8,FALSE))</f>
        <v>Have any chemical parameters exceeded the standard in the previous 12 months in the mains supply?</v>
      </c>
      <c r="D16" s="7">
        <f>IF(ISERROR(VLOOKUP($F16,Risk_Assessment!$A:$N,11,FALSE)),"",VLOOKUP($F16,Risk_Assessment!$A:$N,11,FALSE))</f>
        <v>0</v>
      </c>
      <c r="E16" s="7">
        <f>IF(ISERROR(VLOOKUP($F16,Risk_Assessment!$A:$N,12,FALSE)),"",VLOOKUP($F16,Risk_Assessment!$A:$N,12,FALSE))</f>
        <v>5</v>
      </c>
      <c r="F16" s="10" t="str">
        <f t="shared" si="0"/>
        <v>TBC12</v>
      </c>
      <c r="G16" s="10">
        <f t="shared" si="1"/>
        <v>12</v>
      </c>
    </row>
    <row r="17" spans="1:7" ht="31.5" customHeight="1" x14ac:dyDescent="0.25">
      <c r="A17" s="7" t="str">
        <f>IF(ISERROR(VLOOKUP($F17,Risk_Assessment!$A:$N,13,FALSE)),"",VLOOKUP($F17,Risk_Assessment!$A:$N,13,FALSE))</f>
        <v>TBC</v>
      </c>
      <c r="B17" s="7" t="str">
        <f>IF(ISERROR(VLOOKUP($F17,Risk_Assessment!$A:$N,7,FALSE)),"",VLOOKUP($F17,Risk_Assessment!$A:$N,7,FALSE))</f>
        <v>E6</v>
      </c>
      <c r="C17" s="7" t="str">
        <f>IF(ISERROR(VLOOKUP($F17,Risk_Assessment!$A:$N,8,FALSE)),"",VLOOKUP($F17,Risk_Assessment!$A:$N,8,FALSE))</f>
        <v>Are there backflow protection deficiencies at any upstream industrial or commercial premises?</v>
      </c>
      <c r="D17" s="7">
        <f>IF(ISERROR(VLOOKUP($F17,Risk_Assessment!$A:$N,11,FALSE)),"",VLOOKUP($F17,Risk_Assessment!$A:$N,11,FALSE))</f>
        <v>0</v>
      </c>
      <c r="E17" s="7">
        <f>IF(ISERROR(VLOOKUP($F17,Risk_Assessment!$A:$N,12,FALSE)),"",VLOOKUP($F17,Risk_Assessment!$A:$N,12,FALSE))</f>
        <v>4</v>
      </c>
      <c r="F17" s="10" t="str">
        <f t="shared" si="0"/>
        <v>TBC13</v>
      </c>
      <c r="G17" s="10">
        <f t="shared" ref="G17:G80" si="2">G16+1</f>
        <v>13</v>
      </c>
    </row>
    <row r="18" spans="1:7" ht="31.5" customHeight="1" x14ac:dyDescent="0.25">
      <c r="A18" s="7" t="str">
        <f>IF(ISERROR(VLOOKUP($F18,Risk_Assessment!$A:$N,13,FALSE)),"",VLOOKUP($F18,Risk_Assessment!$A:$N,13,FALSE))</f>
        <v>TBC</v>
      </c>
      <c r="B18" s="7" t="str">
        <f>IF(ISERROR(VLOOKUP($F18,Risk_Assessment!$A:$N,7,FALSE)),"",VLOOKUP($F18,Risk_Assessment!$A:$N,7,FALSE))</f>
        <v>E7</v>
      </c>
      <c r="C18" s="7">
        <f>IF(ISERROR(VLOOKUP($F18,Risk_Assessment!$A:$N,8,FALSE)),"",VLOOKUP($F18,Risk_Assessment!$A:$N,8,FALSE))</f>
        <v>0</v>
      </c>
      <c r="D18" s="7">
        <f>IF(ISERROR(VLOOKUP($F18,Risk_Assessment!$A:$N,11,FALSE)),"",VLOOKUP($F18,Risk_Assessment!$A:$N,11,FALSE))</f>
        <v>0</v>
      </c>
      <c r="E18" s="7">
        <f>IF(ISERROR(VLOOKUP($F18,Risk_Assessment!$A:$N,12,FALSE)),"",VLOOKUP($F18,Risk_Assessment!$A:$N,12,FALSE))</f>
        <v>0</v>
      </c>
      <c r="F18" s="10" t="str">
        <f t="shared" si="0"/>
        <v>TBC14</v>
      </c>
      <c r="G18" s="10">
        <f t="shared" si="2"/>
        <v>14</v>
      </c>
    </row>
    <row r="19" spans="1:7" ht="31.5" customHeight="1" x14ac:dyDescent="0.25">
      <c r="A19" s="7" t="str">
        <f>IF(ISERROR(VLOOKUP($F19,Risk_Assessment!$A:$N,13,FALSE)),"",VLOOKUP($F19,Risk_Assessment!$A:$N,13,FALSE))</f>
        <v>TBC</v>
      </c>
      <c r="B19" s="7" t="str">
        <f>IF(ISERROR(VLOOKUP($F19,Risk_Assessment!$A:$N,7,FALSE)),"",VLOOKUP($F19,Risk_Assessment!$A:$N,7,FALSE))</f>
        <v>E8</v>
      </c>
      <c r="C19" s="7">
        <f>IF(ISERROR(VLOOKUP($F19,Risk_Assessment!$A:$N,8,FALSE)),"",VLOOKUP($F19,Risk_Assessment!$A:$N,8,FALSE))</f>
        <v>0</v>
      </c>
      <c r="D19" s="7">
        <f>IF(ISERROR(VLOOKUP($F19,Risk_Assessment!$A:$N,11,FALSE)),"",VLOOKUP($F19,Risk_Assessment!$A:$N,11,FALSE))</f>
        <v>0</v>
      </c>
      <c r="E19" s="7">
        <f>IF(ISERROR(VLOOKUP($F19,Risk_Assessment!$A:$N,12,FALSE)),"",VLOOKUP($F19,Risk_Assessment!$A:$N,12,FALSE))</f>
        <v>0</v>
      </c>
      <c r="F19" s="10" t="str">
        <f t="shared" si="0"/>
        <v>TBC15</v>
      </c>
      <c r="G19" s="10">
        <f t="shared" si="2"/>
        <v>15</v>
      </c>
    </row>
    <row r="20" spans="1:7" ht="31.5" customHeight="1" x14ac:dyDescent="0.25">
      <c r="A20" s="7" t="str">
        <f>IF(ISERROR(VLOOKUP($F20,Risk_Assessment!$A:$N,13,FALSE)),"",VLOOKUP($F20,Risk_Assessment!$A:$N,13,FALSE))</f>
        <v>TBC</v>
      </c>
      <c r="B20" s="7" t="str">
        <f>IF(ISERROR(VLOOKUP($F20,Risk_Assessment!$A:$N,7,FALSE)),"",VLOOKUP($F20,Risk_Assessment!$A:$N,7,FALSE))</f>
        <v>E9</v>
      </c>
      <c r="C20" s="7">
        <f>IF(ISERROR(VLOOKUP($F20,Risk_Assessment!$A:$N,8,FALSE)),"",VLOOKUP($F20,Risk_Assessment!$A:$N,8,FALSE))</f>
        <v>0</v>
      </c>
      <c r="D20" s="7">
        <f>IF(ISERROR(VLOOKUP($F20,Risk_Assessment!$A:$N,11,FALSE)),"",VLOOKUP($F20,Risk_Assessment!$A:$N,11,FALSE))</f>
        <v>0</v>
      </c>
      <c r="E20" s="7">
        <f>IF(ISERROR(VLOOKUP($F20,Risk_Assessment!$A:$N,12,FALSE)),"",VLOOKUP($F20,Risk_Assessment!$A:$N,12,FALSE))</f>
        <v>0</v>
      </c>
      <c r="F20" s="10" t="str">
        <f t="shared" si="0"/>
        <v>TBC16</v>
      </c>
      <c r="G20" s="10">
        <f t="shared" si="2"/>
        <v>16</v>
      </c>
    </row>
    <row r="21" spans="1:7" ht="31.5" customHeight="1" x14ac:dyDescent="0.25">
      <c r="A21" s="7" t="str">
        <f>IF(ISERROR(VLOOKUP($F21,Risk_Assessment!$A:$N,13,FALSE)),"",VLOOKUP($F21,Risk_Assessment!$A:$N,13,FALSE))</f>
        <v>TBC</v>
      </c>
      <c r="B21" s="7" t="str">
        <f>IF(ISERROR(VLOOKUP($F21,Risk_Assessment!$A:$N,7,FALSE)),"",VLOOKUP($F21,Risk_Assessment!$A:$N,7,FALSE))</f>
        <v>V1</v>
      </c>
      <c r="C21" s="7" t="str">
        <f>IF(ISERROR(VLOOKUP($F21,Risk_Assessment!$A:$N,8,FALSE)),"",VLOOKUP($F21,Risk_Assessment!$A:$N,8,FALSE))</f>
        <v>After treatment is the water fully compliant with quality standards?</v>
      </c>
      <c r="D21" s="7">
        <f>IF(ISERROR(VLOOKUP($F21,Risk_Assessment!$A:$N,11,FALSE)),"",VLOOKUP($F21,Risk_Assessment!$A:$N,11,FALSE))</f>
        <v>0</v>
      </c>
      <c r="E21" s="7">
        <f>IF(ISERROR(VLOOKUP($F21,Risk_Assessment!$A:$N,12,FALSE)),"",VLOOKUP($F21,Risk_Assessment!$A:$N,12,FALSE))</f>
        <v>5</v>
      </c>
      <c r="F21" s="10" t="str">
        <f t="shared" si="0"/>
        <v>TBC17</v>
      </c>
      <c r="G21" s="10">
        <f t="shared" si="2"/>
        <v>17</v>
      </c>
    </row>
    <row r="22" spans="1:7" ht="31.5" customHeight="1" x14ac:dyDescent="0.25">
      <c r="A22" s="7" t="str">
        <f>IF(ISERROR(VLOOKUP($F22,Risk_Assessment!$A:$N,13,FALSE)),"",VLOOKUP($F22,Risk_Assessment!$A:$N,13,FALSE))</f>
        <v>TBC</v>
      </c>
      <c r="B22" s="7" t="str">
        <f>IF(ISERROR(VLOOKUP($F22,Risk_Assessment!$A:$N,7,FALSE)),"",VLOOKUP($F22,Risk_Assessment!$A:$N,7,FALSE))</f>
        <v>V2</v>
      </c>
      <c r="C22" s="7" t="str">
        <f>IF(ISERROR(VLOOKUP($F22,Risk_Assessment!$A:$N,8,FALSE)),"",VLOOKUP($F22,Risk_Assessment!$A:$N,8,FALSE))</f>
        <v>Are there latrines, septic tanks, waste pipes, animal enclosures or cess pits present in the vicinity of the distribution system?</v>
      </c>
      <c r="D22" s="7">
        <f>IF(ISERROR(VLOOKUP($F22,Risk_Assessment!$A:$N,11,FALSE)),"",VLOOKUP($F22,Risk_Assessment!$A:$N,11,FALSE))</f>
        <v>0</v>
      </c>
      <c r="E22" s="7">
        <f>IF(ISERROR(VLOOKUP($F22,Risk_Assessment!$A:$N,12,FALSE)),"",VLOOKUP($F22,Risk_Assessment!$A:$N,12,FALSE))</f>
        <v>5</v>
      </c>
      <c r="F22" s="10" t="str">
        <f t="shared" si="0"/>
        <v>TBC18</v>
      </c>
      <c r="G22" s="10">
        <f t="shared" si="2"/>
        <v>18</v>
      </c>
    </row>
    <row r="23" spans="1:7" ht="31.5" customHeight="1" x14ac:dyDescent="0.25">
      <c r="A23" s="7" t="str">
        <f>IF(ISERROR(VLOOKUP($F23,Risk_Assessment!$A:$N,13,FALSE)),"",VLOOKUP($F23,Risk_Assessment!$A:$N,13,FALSE))</f>
        <v>TBC</v>
      </c>
      <c r="B23" s="7" t="str">
        <f>IF(ISERROR(VLOOKUP($F23,Risk_Assessment!$A:$N,7,FALSE)),"",VLOOKUP($F23,Risk_Assessment!$A:$N,7,FALSE))</f>
        <v>V3</v>
      </c>
      <c r="C23" s="7" t="str">
        <f>IF(ISERROR(VLOOKUP($F23,Risk_Assessment!$A:$N,8,FALSE)),"",VLOOKUP($F23,Risk_Assessment!$A:$N,8,FALSE))</f>
        <v>Is there evidence of disinfection by-products in the network (e.g. taste problems due to THM's)?</v>
      </c>
      <c r="D23" s="7">
        <f>IF(ISERROR(VLOOKUP($F23,Risk_Assessment!$A:$N,11,FALSE)),"",VLOOKUP($F23,Risk_Assessment!$A:$N,11,FALSE))</f>
        <v>0</v>
      </c>
      <c r="E23" s="7">
        <f>IF(ISERROR(VLOOKUP($F23,Risk_Assessment!$A:$N,12,FALSE)),"",VLOOKUP($F23,Risk_Assessment!$A:$N,12,FALSE))</f>
        <v>4</v>
      </c>
      <c r="F23" s="10" t="str">
        <f t="shared" si="0"/>
        <v>TBC19</v>
      </c>
      <c r="G23" s="10">
        <f t="shared" si="2"/>
        <v>19</v>
      </c>
    </row>
    <row r="24" spans="1:7" ht="31.5" customHeight="1" x14ac:dyDescent="0.25">
      <c r="A24" s="7" t="str">
        <f>IF(ISERROR(VLOOKUP($F24,Risk_Assessment!$A:$N,13,FALSE)),"",VLOOKUP($F24,Risk_Assessment!$A:$N,13,FALSE))</f>
        <v>TBC</v>
      </c>
      <c r="B24" s="7" t="str">
        <f>IF(ISERROR(VLOOKUP($F24,Risk_Assessment!$A:$N,7,FALSE)),"",VLOOKUP($F24,Risk_Assessment!$A:$N,7,FALSE))</f>
        <v>V4</v>
      </c>
      <c r="C24" s="7" t="str">
        <f>IF(ISERROR(VLOOKUP($F24,Risk_Assessment!$A:$N,8,FALSE)),"",VLOOKUP($F24,Risk_Assessment!$A:$N,8,FALSE))</f>
        <v>If chlorine disinfection is practiced is there a disinfectant residual in the distribution network?</v>
      </c>
      <c r="D24" s="7">
        <f>IF(ISERROR(VLOOKUP($F24,Risk_Assessment!$A:$N,11,FALSE)),"",VLOOKUP($F24,Risk_Assessment!$A:$N,11,FALSE))</f>
        <v>0</v>
      </c>
      <c r="E24" s="7">
        <f>IF(ISERROR(VLOOKUP($F24,Risk_Assessment!$A:$N,12,FALSE)),"",VLOOKUP($F24,Risk_Assessment!$A:$N,12,FALSE))</f>
        <v>3</v>
      </c>
      <c r="F24" s="10" t="str">
        <f t="shared" si="0"/>
        <v>TBC20</v>
      </c>
      <c r="G24" s="10">
        <f t="shared" si="2"/>
        <v>20</v>
      </c>
    </row>
    <row r="25" spans="1:7" ht="31.5" customHeight="1" x14ac:dyDescent="0.25">
      <c r="A25" s="7" t="str">
        <f>IF(ISERROR(VLOOKUP($F25,Risk_Assessment!$A:$N,13,FALSE)),"",VLOOKUP($F25,Risk_Assessment!$A:$N,13,FALSE))</f>
        <v>TBC</v>
      </c>
      <c r="B25" s="7" t="str">
        <f>IF(ISERROR(VLOOKUP($F25,Risk_Assessment!$A:$N,7,FALSE)),"",VLOOKUP($F25,Risk_Assessment!$A:$N,7,FALSE))</f>
        <v>V5</v>
      </c>
      <c r="C25" s="7" t="str">
        <f>IF(ISERROR(VLOOKUP($F25,Risk_Assessment!$A:$N,8,FALSE)),"",VLOOKUP($F25,Risk_Assessment!$A:$N,8,FALSE))</f>
        <v>Is there a suitable written procedure for mains repair and maintenance?</v>
      </c>
      <c r="D25" s="7">
        <f>IF(ISERROR(VLOOKUP($F25,Risk_Assessment!$A:$N,11,FALSE)),"",VLOOKUP($F25,Risk_Assessment!$A:$N,11,FALSE))</f>
        <v>0</v>
      </c>
      <c r="E25" s="7">
        <f>IF(ISERROR(VLOOKUP($F25,Risk_Assessment!$A:$N,12,FALSE)),"",VLOOKUP($F25,Risk_Assessment!$A:$N,12,FALSE))</f>
        <v>5</v>
      </c>
      <c r="F25" s="10" t="str">
        <f t="shared" si="0"/>
        <v>TBC21</v>
      </c>
      <c r="G25" s="10">
        <f t="shared" si="2"/>
        <v>21</v>
      </c>
    </row>
    <row r="26" spans="1:7" ht="31.5" customHeight="1" x14ac:dyDescent="0.25">
      <c r="A26" s="7" t="str">
        <f>IF(ISERROR(VLOOKUP($F26,Risk_Assessment!$A:$N,13,FALSE)),"",VLOOKUP($F26,Risk_Assessment!$A:$N,13,FALSE))</f>
        <v>TBC</v>
      </c>
      <c r="B26" s="7" t="str">
        <f>IF(ISERROR(VLOOKUP($F26,Risk_Assessment!$A:$N,7,FALSE)),"",VLOOKUP($F26,Risk_Assessment!$A:$N,7,FALSE))</f>
        <v>V6</v>
      </c>
      <c r="C26" s="7" t="str">
        <f>IF(ISERROR(VLOOKUP($F26,Risk_Assessment!$A:$N,8,FALSE)),"",VLOOKUP($F26,Risk_Assessment!$A:$N,8,FALSE))</f>
        <v>Is there history of any fractures or faults in the distribution system which could allow ingress of contamination?</v>
      </c>
      <c r="D26" s="7">
        <f>IF(ISERROR(VLOOKUP($F26,Risk_Assessment!$A:$N,11,FALSE)),"",VLOOKUP($F26,Risk_Assessment!$A:$N,11,FALSE))</f>
        <v>0</v>
      </c>
      <c r="E26" s="7">
        <f>IF(ISERROR(VLOOKUP($F26,Risk_Assessment!$A:$N,12,FALSE)),"",VLOOKUP($F26,Risk_Assessment!$A:$N,12,FALSE))</f>
        <v>4</v>
      </c>
      <c r="F26" s="10" t="str">
        <f t="shared" si="0"/>
        <v>TBC22</v>
      </c>
      <c r="G26" s="10">
        <f t="shared" si="2"/>
        <v>22</v>
      </c>
    </row>
    <row r="27" spans="1:7" ht="31.5" customHeight="1" x14ac:dyDescent="0.25">
      <c r="A27" s="7" t="str">
        <f>IF(ISERROR(VLOOKUP($F27,Risk_Assessment!$A:$N,13,FALSE)),"",VLOOKUP($F27,Risk_Assessment!$A:$N,13,FALSE))</f>
        <v>TBC</v>
      </c>
      <c r="B27" s="7" t="str">
        <f>IF(ISERROR(VLOOKUP($F27,Risk_Assessment!$A:$N,7,FALSE)),"",VLOOKUP($F27,Risk_Assessment!$A:$N,7,FALSE))</f>
        <v>V7</v>
      </c>
      <c r="C27" s="7" t="str">
        <f>IF(ISERROR(VLOOKUP($F27,Risk_Assessment!$A:$N,8,FALSE)),"",VLOOKUP($F27,Risk_Assessment!$A:$N,8,FALSE))</f>
        <v>Is there any other route by which contamination can enter the distribution network via back-flow?  If there is ponding of surface water or poor drainage, could water be pulled into the system during low pressure or changes in pressure, e.g. backflow from hoses, taps, or standpipes?</v>
      </c>
      <c r="D27" s="7">
        <f>IF(ISERROR(VLOOKUP($F27,Risk_Assessment!$A:$N,11,FALSE)),"",VLOOKUP($F27,Risk_Assessment!$A:$N,11,FALSE))</f>
        <v>0</v>
      </c>
      <c r="E27" s="7">
        <f>IF(ISERROR(VLOOKUP($F27,Risk_Assessment!$A:$N,12,FALSE)),"",VLOOKUP($F27,Risk_Assessment!$A:$N,12,FALSE))</f>
        <v>4</v>
      </c>
      <c r="F27" s="10" t="str">
        <f t="shared" si="0"/>
        <v>TBC23</v>
      </c>
      <c r="G27" s="10">
        <f t="shared" si="2"/>
        <v>23</v>
      </c>
    </row>
    <row r="28" spans="1:7" ht="31.5" customHeight="1" x14ac:dyDescent="0.25">
      <c r="A28" s="7" t="str">
        <f>IF(ISERROR(VLOOKUP($F28,Risk_Assessment!$A:$N,13,FALSE)),"",VLOOKUP($F28,Risk_Assessment!$A:$N,13,FALSE))</f>
        <v>TBC</v>
      </c>
      <c r="B28" s="7" t="str">
        <f>IF(ISERROR(VLOOKUP($F28,Risk_Assessment!$A:$N,7,FALSE)),"",VLOOKUP($F28,Risk_Assessment!$A:$N,7,FALSE))</f>
        <v>V8</v>
      </c>
      <c r="C28" s="7" t="str">
        <f>IF(ISERROR(VLOOKUP($F28,Risk_Assessment!$A:$N,8,FALSE)),"",VLOOKUP($F28,Risk_Assessment!$A:$N,8,FALSE))</f>
        <v xml:space="preserve">Is there evidence any pipes are coal tar lined? </v>
      </c>
      <c r="D28" s="7">
        <f>IF(ISERROR(VLOOKUP($F28,Risk_Assessment!$A:$N,11,FALSE)),"",VLOOKUP($F28,Risk_Assessment!$A:$N,11,FALSE))</f>
        <v>0</v>
      </c>
      <c r="E28" s="7">
        <f>IF(ISERROR(VLOOKUP($F28,Risk_Assessment!$A:$N,12,FALSE)),"",VLOOKUP($F28,Risk_Assessment!$A:$N,12,FALSE))</f>
        <v>4</v>
      </c>
      <c r="F28" s="10" t="str">
        <f t="shared" si="0"/>
        <v>TBC24</v>
      </c>
      <c r="G28" s="10">
        <f t="shared" si="2"/>
        <v>24</v>
      </c>
    </row>
    <row r="29" spans="1:7" ht="31.5" customHeight="1" x14ac:dyDescent="0.25">
      <c r="A29" s="7" t="str">
        <f>IF(ISERROR(VLOOKUP($F29,Risk_Assessment!$A:$N,13,FALSE)),"",VLOOKUP($F29,Risk_Assessment!$A:$N,13,FALSE))</f>
        <v>TBC</v>
      </c>
      <c r="B29" s="7" t="str">
        <f>IF(ISERROR(VLOOKUP($F29,Risk_Assessment!$A:$N,7,FALSE)),"",VLOOKUP($F29,Risk_Assessment!$A:$N,7,FALSE))</f>
        <v>V9</v>
      </c>
      <c r="C29" s="7" t="str">
        <f>IF(ISERROR(VLOOKUP($F29,Risk_Assessment!$A:$N,8,FALSE)),"",VLOOKUP($F29,Risk_Assessment!$A:$N,8,FALSE))</f>
        <v>Do any third parties have access to hydrants or other points in the distribution system?</v>
      </c>
      <c r="D29" s="7">
        <f>IF(ISERROR(VLOOKUP($F29,Risk_Assessment!$A:$N,11,FALSE)),"",VLOOKUP($F29,Risk_Assessment!$A:$N,11,FALSE))</f>
        <v>0</v>
      </c>
      <c r="E29" s="7">
        <f>IF(ISERROR(VLOOKUP($F29,Risk_Assessment!$A:$N,12,FALSE)),"",VLOOKUP($F29,Risk_Assessment!$A:$N,12,FALSE))</f>
        <v>5</v>
      </c>
      <c r="F29" s="10" t="str">
        <f t="shared" si="0"/>
        <v>TBC25</v>
      </c>
      <c r="G29" s="10">
        <f t="shared" si="2"/>
        <v>25</v>
      </c>
    </row>
    <row r="30" spans="1:7" ht="31.5" customHeight="1" x14ac:dyDescent="0.25">
      <c r="A30" s="7" t="str">
        <f>IF(ISERROR(VLOOKUP($F30,Risk_Assessment!$A:$N,13,FALSE)),"",VLOOKUP($F30,Risk_Assessment!$A:$N,13,FALSE))</f>
        <v>TBC</v>
      </c>
      <c r="B30" s="7" t="str">
        <f>IF(ISERROR(VLOOKUP($F30,Risk_Assessment!$A:$N,7,FALSE)),"",VLOOKUP($F30,Risk_Assessment!$A:$N,7,FALSE))</f>
        <v>V10</v>
      </c>
      <c r="C30" s="7" t="str">
        <f>IF(ISERROR(VLOOKUP($F30,Risk_Assessment!$A:$N,8,FALSE)),"",VLOOKUP($F30,Risk_Assessment!$A:$N,8,FALSE))</f>
        <v>Is there potential contamination of plastic pipes through designated contaminated land, oil from generators/household fuel tanks/fuel stores or solvent spillage?</v>
      </c>
      <c r="D30" s="7">
        <f>IF(ISERROR(VLOOKUP($F30,Risk_Assessment!$A:$N,11,FALSE)),"",VLOOKUP($F30,Risk_Assessment!$A:$N,11,FALSE))</f>
        <v>0</v>
      </c>
      <c r="E30" s="7">
        <f>IF(ISERROR(VLOOKUP($F30,Risk_Assessment!$A:$N,12,FALSE)),"",VLOOKUP($F30,Risk_Assessment!$A:$N,12,FALSE))</f>
        <v>4</v>
      </c>
      <c r="F30" s="10" t="str">
        <f t="shared" si="0"/>
        <v>TBC26</v>
      </c>
      <c r="G30" s="10">
        <f t="shared" si="2"/>
        <v>26</v>
      </c>
    </row>
    <row r="31" spans="1:7" ht="31.5" customHeight="1" x14ac:dyDescent="0.25">
      <c r="A31" s="7" t="str">
        <f>IF(ISERROR(VLOOKUP($F31,Risk_Assessment!$A:$N,13,FALSE)),"",VLOOKUP($F31,Risk_Assessment!$A:$N,13,FALSE))</f>
        <v>TBC</v>
      </c>
      <c r="B31" s="7" t="str">
        <f>IF(ISERROR(VLOOKUP($F31,Risk_Assessment!$A:$N,7,FALSE)),"",VLOOKUP($F31,Risk_Assessment!$A:$N,7,FALSE))</f>
        <v>V11</v>
      </c>
      <c r="C31" s="7" t="str">
        <f>IF(ISERROR(VLOOKUP($F31,Risk_Assessment!$A:$N,8,FALSE)),"",VLOOKUP($F31,Risk_Assessment!$A:$N,8,FALSE))</f>
        <v xml:space="preserve">Are there any pipes exposed and at risk of damage by any means e.g. vermin, vehicle, UV/sunlight damage, overheating or freezing? </v>
      </c>
      <c r="D31" s="7">
        <f>IF(ISERROR(VLOOKUP($F31,Risk_Assessment!$A:$N,11,FALSE)),"",VLOOKUP($F31,Risk_Assessment!$A:$N,11,FALSE))</f>
        <v>0</v>
      </c>
      <c r="E31" s="7">
        <f>IF(ISERROR(VLOOKUP($F31,Risk_Assessment!$A:$N,12,FALSE)),"",VLOOKUP($F31,Risk_Assessment!$A:$N,12,FALSE))</f>
        <v>4</v>
      </c>
      <c r="F31" s="10" t="str">
        <f t="shared" si="0"/>
        <v>TBC27</v>
      </c>
      <c r="G31" s="10">
        <f t="shared" si="2"/>
        <v>27</v>
      </c>
    </row>
    <row r="32" spans="1:7" ht="31.5" customHeight="1" x14ac:dyDescent="0.25">
      <c r="A32" s="7" t="str">
        <f>IF(ISERROR(VLOOKUP($F32,Risk_Assessment!$A:$N,13,FALSE)),"",VLOOKUP($F32,Risk_Assessment!$A:$N,13,FALSE))</f>
        <v>TBC</v>
      </c>
      <c r="B32" s="7" t="str">
        <f>IF(ISERROR(VLOOKUP($F32,Risk_Assessment!$A:$N,7,FALSE)),"",VLOOKUP($F32,Risk_Assessment!$A:$N,7,FALSE))</f>
        <v>V12</v>
      </c>
      <c r="C32" s="7" t="str">
        <f>IF(ISERROR(VLOOKUP($F32,Risk_Assessment!$A:$N,8,FALSE)),"",VLOOKUP($F32,Risk_Assessment!$A:$N,8,FALSE))</f>
        <v>If there are valves in the network which are normally closed, are there measures in place to control when and how they are operated?</v>
      </c>
      <c r="D32" s="7">
        <f>IF(ISERROR(VLOOKUP($F32,Risk_Assessment!$A:$N,11,FALSE)),"",VLOOKUP($F32,Risk_Assessment!$A:$N,11,FALSE))</f>
        <v>0</v>
      </c>
      <c r="E32" s="7">
        <f>IF(ISERROR(VLOOKUP($F32,Risk_Assessment!$A:$N,12,FALSE)),"",VLOOKUP($F32,Risk_Assessment!$A:$N,12,FALSE))</f>
        <v>2</v>
      </c>
      <c r="F32" s="10" t="str">
        <f t="shared" si="0"/>
        <v>TBC28</v>
      </c>
      <c r="G32" s="10">
        <f t="shared" si="2"/>
        <v>28</v>
      </c>
    </row>
    <row r="33" spans="1:7" ht="31.5" customHeight="1" x14ac:dyDescent="0.25">
      <c r="A33" s="7" t="str">
        <f>IF(ISERROR(VLOOKUP($F33,Risk_Assessment!$A:$N,13,FALSE)),"",VLOOKUP($F33,Risk_Assessment!$A:$N,13,FALSE))</f>
        <v>TBC</v>
      </c>
      <c r="B33" s="7" t="str">
        <f>IF(ISERROR(VLOOKUP($F33,Risk_Assessment!$A:$N,7,FALSE)),"",VLOOKUP($F33,Risk_Assessment!$A:$N,7,FALSE))</f>
        <v>V13</v>
      </c>
      <c r="C33" s="7" t="str">
        <f>IF(ISERROR(VLOOKUP($F33,Risk_Assessment!$A:$N,8,FALSE)),"",VLOOKUP($F33,Risk_Assessment!$A:$N,8,FALSE))</f>
        <v>Are there sections of pipework containing stagnant water?</v>
      </c>
      <c r="D33" s="7">
        <f>IF(ISERROR(VLOOKUP($F33,Risk_Assessment!$A:$N,11,FALSE)),"",VLOOKUP($F33,Risk_Assessment!$A:$N,11,FALSE))</f>
        <v>0</v>
      </c>
      <c r="E33" s="7">
        <f>IF(ISERROR(VLOOKUP($F33,Risk_Assessment!$A:$N,12,FALSE)),"",VLOOKUP($F33,Risk_Assessment!$A:$N,12,FALSE))</f>
        <v>2</v>
      </c>
      <c r="F33" s="10" t="str">
        <f t="shared" si="0"/>
        <v>TBC29</v>
      </c>
      <c r="G33" s="10">
        <f t="shared" si="2"/>
        <v>29</v>
      </c>
    </row>
    <row r="34" spans="1:7" ht="31.5" customHeight="1" x14ac:dyDescent="0.25">
      <c r="A34" s="7" t="str">
        <f>IF(ISERROR(VLOOKUP($F34,Risk_Assessment!$A:$N,13,FALSE)),"",VLOOKUP($F34,Risk_Assessment!$A:$N,13,FALSE))</f>
        <v>TBC</v>
      </c>
      <c r="B34" s="7" t="str">
        <f>IF(ISERROR(VLOOKUP($F34,Risk_Assessment!$A:$N,7,FALSE)),"",VLOOKUP($F34,Risk_Assessment!$A:$N,7,FALSE))</f>
        <v>V14</v>
      </c>
      <c r="C34" s="7" t="str">
        <f>IF(ISERROR(VLOOKUP($F34,Risk_Assessment!$A:$N,8,FALSE)),"",VLOOKUP($F34,Risk_Assessment!$A:$N,8,FALSE))</f>
        <v>Where there is copper pipework present, is it corroding?</v>
      </c>
      <c r="D34" s="7">
        <f>IF(ISERROR(VLOOKUP($F34,Risk_Assessment!$A:$N,11,FALSE)),"",VLOOKUP($F34,Risk_Assessment!$A:$N,11,FALSE))</f>
        <v>0</v>
      </c>
      <c r="E34" s="7">
        <f>IF(ISERROR(VLOOKUP($F34,Risk_Assessment!$A:$N,12,FALSE)),"",VLOOKUP($F34,Risk_Assessment!$A:$N,12,FALSE))</f>
        <v>3</v>
      </c>
      <c r="F34" s="10" t="str">
        <f t="shared" si="0"/>
        <v>TBC30</v>
      </c>
      <c r="G34" s="10">
        <f t="shared" si="2"/>
        <v>30</v>
      </c>
    </row>
    <row r="35" spans="1:7" ht="31.5" customHeight="1" x14ac:dyDescent="0.25">
      <c r="A35" s="7" t="str">
        <f>IF(ISERROR(VLOOKUP($F35,Risk_Assessment!$A:$N,13,FALSE)),"",VLOOKUP($F35,Risk_Assessment!$A:$N,13,FALSE))</f>
        <v>TBC</v>
      </c>
      <c r="B35" s="7" t="str">
        <f>IF(ISERROR(VLOOKUP($F35,Risk_Assessment!$A:$N,7,FALSE)),"",VLOOKUP($F35,Risk_Assessment!$A:$N,7,FALSE))</f>
        <v>V15</v>
      </c>
      <c r="C35" s="7" t="str">
        <f>IF(ISERROR(VLOOKUP($F35,Risk_Assessment!$A:$N,8,FALSE)),"",VLOOKUP($F35,Risk_Assessment!$A:$N,8,FALSE))</f>
        <v xml:space="preserve">Is there the potential for backflow from commercial premises, domestic premises, unauthorised connections, standpipes or unregulated supplies? </v>
      </c>
      <c r="D35" s="7">
        <f>IF(ISERROR(VLOOKUP($F35,Risk_Assessment!$A:$N,11,FALSE)),"",VLOOKUP($F35,Risk_Assessment!$A:$N,11,FALSE))</f>
        <v>0</v>
      </c>
      <c r="E35" s="7">
        <f>IF(ISERROR(VLOOKUP($F35,Risk_Assessment!$A:$N,12,FALSE)),"",VLOOKUP($F35,Risk_Assessment!$A:$N,12,FALSE))</f>
        <v>5</v>
      </c>
      <c r="F35" s="10" t="str">
        <f t="shared" si="0"/>
        <v>TBC31</v>
      </c>
      <c r="G35" s="10">
        <f t="shared" si="2"/>
        <v>31</v>
      </c>
    </row>
    <row r="36" spans="1:7" ht="31.5" customHeight="1" x14ac:dyDescent="0.25">
      <c r="A36" s="7" t="str">
        <f>IF(ISERROR(VLOOKUP($F36,Risk_Assessment!$A:$N,13,FALSE)),"",VLOOKUP($F36,Risk_Assessment!$A:$N,13,FALSE))</f>
        <v>TBC</v>
      </c>
      <c r="B36" s="7" t="str">
        <f>IF(ISERROR(VLOOKUP($F36,Risk_Assessment!$A:$N,7,FALSE)),"",VLOOKUP($F36,Risk_Assessment!$A:$N,7,FALSE))</f>
        <v>V16</v>
      </c>
      <c r="C36" s="7" t="str">
        <f>IF(ISERROR(VLOOKUP($F36,Risk_Assessment!$A:$N,8,FALSE)),"",VLOOKUP($F36,Risk_Assessment!$A:$N,8,FALSE))</f>
        <v>Are lead pipes present in the supply?</v>
      </c>
      <c r="D36" s="7">
        <f>IF(ISERROR(VLOOKUP($F36,Risk_Assessment!$A:$N,11,FALSE)),"",VLOOKUP($F36,Risk_Assessment!$A:$N,11,FALSE))</f>
        <v>0</v>
      </c>
      <c r="E36" s="7">
        <f>IF(ISERROR(VLOOKUP($F36,Risk_Assessment!$A:$N,12,FALSE)),"",VLOOKUP($F36,Risk_Assessment!$A:$N,12,FALSE))</f>
        <v>4</v>
      </c>
      <c r="F36" s="10" t="str">
        <f t="shared" si="0"/>
        <v>TBC32</v>
      </c>
      <c r="G36" s="10">
        <f t="shared" si="2"/>
        <v>32</v>
      </c>
    </row>
    <row r="37" spans="1:7" ht="31.5" customHeight="1" x14ac:dyDescent="0.25">
      <c r="A37" s="7" t="str">
        <f>IF(ISERROR(VLOOKUP($F37,Risk_Assessment!$A:$N,13,FALSE)),"",VLOOKUP($F37,Risk_Assessment!$A:$N,13,FALSE))</f>
        <v>TBC</v>
      </c>
      <c r="B37" s="7" t="str">
        <f>IF(ISERROR(VLOOKUP($F37,Risk_Assessment!$A:$N,7,FALSE)),"",VLOOKUP($F37,Risk_Assessment!$A:$N,7,FALSE))</f>
        <v>V17</v>
      </c>
      <c r="C37" s="7" t="str">
        <f>IF(ISERROR(VLOOKUP($F37,Risk_Assessment!$A:$N,8,FALSE)),"",VLOOKUP($F37,Risk_Assessment!$A:$N,8,FALSE))</f>
        <v>Do all junctions in the supply network, particularly animal watering systems and standpipes, have backflow protection?</v>
      </c>
      <c r="D37" s="7">
        <f>IF(ISERROR(VLOOKUP($F37,Risk_Assessment!$A:$N,11,FALSE)),"",VLOOKUP($F37,Risk_Assessment!$A:$N,11,FALSE))</f>
        <v>0</v>
      </c>
      <c r="E37" s="7">
        <f>IF(ISERROR(VLOOKUP($F37,Risk_Assessment!$A:$N,12,FALSE)),"",VLOOKUP($F37,Risk_Assessment!$A:$N,12,FALSE))</f>
        <v>5</v>
      </c>
      <c r="F37" s="10" t="str">
        <f t="shared" ref="F37:F68" si="3">CONCATENATE($B$2,G37)</f>
        <v>TBC33</v>
      </c>
      <c r="G37" s="10">
        <f t="shared" si="2"/>
        <v>33</v>
      </c>
    </row>
    <row r="38" spans="1:7" ht="31.5" customHeight="1" x14ac:dyDescent="0.25">
      <c r="A38" s="7" t="str">
        <f>IF(ISERROR(VLOOKUP($F38,Risk_Assessment!$A:$N,13,FALSE)),"",VLOOKUP($F38,Risk_Assessment!$A:$N,13,FALSE))</f>
        <v>TBC</v>
      </c>
      <c r="B38" s="7" t="str">
        <f>IF(ISERROR(VLOOKUP($F38,Risk_Assessment!$A:$N,7,FALSE)),"",VLOOKUP($F38,Risk_Assessment!$A:$N,7,FALSE))</f>
        <v>V18</v>
      </c>
      <c r="C38" s="7" t="str">
        <f>IF(ISERROR(VLOOKUP($F38,Risk_Assessment!$A:$N,8,FALSE)),"",VLOOKUP($F38,Risk_Assessment!$A:$N,8,FALSE))</f>
        <v>Are there any known or potential cross-connections (between different sources, greywater systems, sewage pipes or other waste pipes)?</v>
      </c>
      <c r="D38" s="7">
        <f>IF(ISERROR(VLOOKUP($F38,Risk_Assessment!$A:$N,11,FALSE)),"",VLOOKUP($F38,Risk_Assessment!$A:$N,11,FALSE))</f>
        <v>0</v>
      </c>
      <c r="E38" s="7">
        <f>IF(ISERROR(VLOOKUP($F38,Risk_Assessment!$A:$N,12,FALSE)),"",VLOOKUP($F38,Risk_Assessment!$A:$N,12,FALSE))</f>
        <v>5</v>
      </c>
      <c r="F38" s="10" t="str">
        <f t="shared" si="3"/>
        <v>TBC34</v>
      </c>
      <c r="G38" s="10">
        <f t="shared" si="2"/>
        <v>34</v>
      </c>
    </row>
    <row r="39" spans="1:7" ht="31.5" customHeight="1" x14ac:dyDescent="0.25">
      <c r="A39" s="7" t="str">
        <f>IF(ISERROR(VLOOKUP($F39,Risk_Assessment!$A:$N,13,FALSE)),"",VLOOKUP($F39,Risk_Assessment!$A:$N,13,FALSE))</f>
        <v>TBC</v>
      </c>
      <c r="B39" s="7" t="str">
        <f>IF(ISERROR(VLOOKUP($F39,Risk_Assessment!$A:$N,7,FALSE)),"",VLOOKUP($F39,Risk_Assessment!$A:$N,7,FALSE))</f>
        <v>V19</v>
      </c>
      <c r="C39" s="7" t="str">
        <f>IF(ISERROR(VLOOKUP($F39,Risk_Assessment!$A:$N,8,FALSE)),"",VLOOKUP($F39,Risk_Assessment!$A:$N,8,FALSE))</f>
        <v>Have there been complaints or reports of water quality problems (e.g. taste, odours or reports of any aquatic animals (freshwater shrimp, louse or worms)?</v>
      </c>
      <c r="D39" s="7">
        <f>IF(ISERROR(VLOOKUP($F39,Risk_Assessment!$A:$N,11,FALSE)),"",VLOOKUP($F39,Risk_Assessment!$A:$N,11,FALSE))</f>
        <v>0</v>
      </c>
      <c r="E39" s="7">
        <f>IF(ISERROR(VLOOKUP($F39,Risk_Assessment!$A:$N,12,FALSE)),"",VLOOKUP($F39,Risk_Assessment!$A:$N,12,FALSE))</f>
        <v>3</v>
      </c>
      <c r="F39" s="10" t="str">
        <f t="shared" si="3"/>
        <v>TBC35</v>
      </c>
      <c r="G39" s="10">
        <f t="shared" si="2"/>
        <v>35</v>
      </c>
    </row>
    <row r="40" spans="1:7" ht="31.5" customHeight="1" x14ac:dyDescent="0.25">
      <c r="A40" s="7" t="str">
        <f>IF(ISERROR(VLOOKUP($F40,Risk_Assessment!$A:$N,13,FALSE)),"",VLOOKUP($F40,Risk_Assessment!$A:$N,13,FALSE))</f>
        <v>TBC</v>
      </c>
      <c r="B40" s="7" t="str">
        <f>IF(ISERROR(VLOOKUP($F40,Risk_Assessment!$A:$N,7,FALSE)),"",VLOOKUP($F40,Risk_Assessment!$A:$N,7,FALSE))</f>
        <v>V20</v>
      </c>
      <c r="C40" s="7">
        <f>IF(ISERROR(VLOOKUP($F40,Risk_Assessment!$A:$N,8,FALSE)),"",VLOOKUP($F40,Risk_Assessment!$A:$N,8,FALSE))</f>
        <v>0</v>
      </c>
      <c r="D40" s="7">
        <f>IF(ISERROR(VLOOKUP($F40,Risk_Assessment!$A:$N,11,FALSE)),"",VLOOKUP($F40,Risk_Assessment!$A:$N,11,FALSE))</f>
        <v>0</v>
      </c>
      <c r="E40" s="7">
        <f>IF(ISERROR(VLOOKUP($F40,Risk_Assessment!$A:$N,12,FALSE)),"",VLOOKUP($F40,Risk_Assessment!$A:$N,12,FALSE))</f>
        <v>0</v>
      </c>
      <c r="F40" s="10" t="str">
        <f t="shared" si="3"/>
        <v>TBC36</v>
      </c>
      <c r="G40" s="10">
        <f t="shared" si="2"/>
        <v>36</v>
      </c>
    </row>
    <row r="41" spans="1:7" ht="31.5" customHeight="1" x14ac:dyDescent="0.25">
      <c r="A41" s="7" t="str">
        <f>IF(ISERROR(VLOOKUP($F41,Risk_Assessment!$A:$N,13,FALSE)),"",VLOOKUP($F41,Risk_Assessment!$A:$N,13,FALSE))</f>
        <v>TBC</v>
      </c>
      <c r="B41" s="7" t="str">
        <f>IF(ISERROR(VLOOKUP($F41,Risk_Assessment!$A:$N,7,FALSE)),"",VLOOKUP($F41,Risk_Assessment!$A:$N,7,FALSE))</f>
        <v>V21</v>
      </c>
      <c r="C41" s="7">
        <f>IF(ISERROR(VLOOKUP($F41,Risk_Assessment!$A:$N,8,FALSE)),"",VLOOKUP($F41,Risk_Assessment!$A:$N,8,FALSE))</f>
        <v>0</v>
      </c>
      <c r="D41" s="7">
        <f>IF(ISERROR(VLOOKUP($F41,Risk_Assessment!$A:$N,11,FALSE)),"",VLOOKUP($F41,Risk_Assessment!$A:$N,11,FALSE))</f>
        <v>0</v>
      </c>
      <c r="E41" s="7">
        <f>IF(ISERROR(VLOOKUP($F41,Risk_Assessment!$A:$N,12,FALSE)),"",VLOOKUP($F41,Risk_Assessment!$A:$N,12,FALSE))</f>
        <v>0</v>
      </c>
      <c r="F41" s="10" t="str">
        <f t="shared" si="3"/>
        <v>TBC37</v>
      </c>
      <c r="G41" s="10">
        <f t="shared" si="2"/>
        <v>37</v>
      </c>
    </row>
    <row r="42" spans="1:7" ht="31.5" customHeight="1" x14ac:dyDescent="0.25">
      <c r="A42" s="7" t="str">
        <f>IF(ISERROR(VLOOKUP($F42,Risk_Assessment!$A:$N,13,FALSE)),"",VLOOKUP($F42,Risk_Assessment!$A:$N,13,FALSE))</f>
        <v>TBC</v>
      </c>
      <c r="B42" s="7" t="str">
        <f>IF(ISERROR(VLOOKUP($F42,Risk_Assessment!$A:$N,7,FALSE)),"",VLOOKUP($F42,Risk_Assessment!$A:$N,7,FALSE))</f>
        <v>V22</v>
      </c>
      <c r="C42" s="7">
        <f>IF(ISERROR(VLOOKUP($F42,Risk_Assessment!$A:$N,8,FALSE)),"",VLOOKUP($F42,Risk_Assessment!$A:$N,8,FALSE))</f>
        <v>0</v>
      </c>
      <c r="D42" s="7">
        <f>IF(ISERROR(VLOOKUP($F42,Risk_Assessment!$A:$N,11,FALSE)),"",VLOOKUP($F42,Risk_Assessment!$A:$N,11,FALSE))</f>
        <v>0</v>
      </c>
      <c r="E42" s="7">
        <f>IF(ISERROR(VLOOKUP($F42,Risk_Assessment!$A:$N,12,FALSE)),"",VLOOKUP($F42,Risk_Assessment!$A:$N,12,FALSE))</f>
        <v>0</v>
      </c>
      <c r="F42" s="10" t="str">
        <f t="shared" si="3"/>
        <v>TBC38</v>
      </c>
      <c r="G42" s="10">
        <f t="shared" si="2"/>
        <v>38</v>
      </c>
    </row>
    <row r="43" spans="1:7" ht="31.5" customHeight="1" x14ac:dyDescent="0.25">
      <c r="A43" s="7" t="str">
        <f>IF(ISERROR(VLOOKUP($F43,Risk_Assessment!$A:$N,13,FALSE)),"",VLOOKUP($F43,Risk_Assessment!$A:$N,13,FALSE))</f>
        <v>TBC</v>
      </c>
      <c r="B43" s="7" t="str">
        <f>IF(ISERROR(VLOOKUP($F43,Risk_Assessment!$A:$N,7,FALSE)),"",VLOOKUP($F43,Risk_Assessment!$A:$N,7,FALSE))</f>
        <v>W1</v>
      </c>
      <c r="C43" s="7" t="str">
        <f>IF(ISERROR(VLOOKUP($F43,Risk_Assessment!$A:$N,8,FALSE)),"",VLOOKUP($F43,Risk_Assessment!$A:$N,8,FALSE))</f>
        <v>Are all treated water reservoirs covered appropriately e.g. No risk of ingress and/or constructed of suitable material?</v>
      </c>
      <c r="D43" s="7">
        <f>IF(ISERROR(VLOOKUP($F43,Risk_Assessment!$A:$N,11,FALSE)),"",VLOOKUP($F43,Risk_Assessment!$A:$N,11,FALSE))</f>
        <v>0</v>
      </c>
      <c r="E43" s="7">
        <f>IF(ISERROR(VLOOKUP($F43,Risk_Assessment!$A:$N,12,FALSE)),"",VLOOKUP($F43,Risk_Assessment!$A:$N,12,FALSE))</f>
        <v>4</v>
      </c>
      <c r="F43" s="10" t="str">
        <f t="shared" si="3"/>
        <v>TBC39</v>
      </c>
      <c r="G43" s="10">
        <f t="shared" si="2"/>
        <v>39</v>
      </c>
    </row>
    <row r="44" spans="1:7" ht="31.5" customHeight="1" x14ac:dyDescent="0.25">
      <c r="A44" s="7" t="str">
        <f>IF(ISERROR(VLOOKUP($F44,Risk_Assessment!$A:$N,13,FALSE)),"",VLOOKUP($F44,Risk_Assessment!$A:$N,13,FALSE))</f>
        <v>TBC</v>
      </c>
      <c r="B44" s="7" t="str">
        <f>IF(ISERROR(VLOOKUP($F44,Risk_Assessment!$A:$N,7,FALSE)),"",VLOOKUP($F44,Risk_Assessment!$A:$N,7,FALSE))</f>
        <v>W2</v>
      </c>
      <c r="C44" s="7" t="str">
        <f>IF(ISERROR(VLOOKUP($F44,Risk_Assessment!$A:$N,8,FALSE)),"",VLOOKUP($F44,Risk_Assessment!$A:$N,8,FALSE))</f>
        <v>Are all treated water reservoirs of sufficient structural integrity to prevent ingress of contamination, including covers?</v>
      </c>
      <c r="D44" s="7">
        <f>IF(ISERROR(VLOOKUP($F44,Risk_Assessment!$A:$N,11,FALSE)),"",VLOOKUP($F44,Risk_Assessment!$A:$N,11,FALSE))</f>
        <v>0</v>
      </c>
      <c r="E44" s="7">
        <f>IF(ISERROR(VLOOKUP($F44,Risk_Assessment!$A:$N,12,FALSE)),"",VLOOKUP($F44,Risk_Assessment!$A:$N,12,FALSE))</f>
        <v>4</v>
      </c>
      <c r="F44" s="10" t="str">
        <f t="shared" si="3"/>
        <v>TBC40</v>
      </c>
      <c r="G44" s="10">
        <f t="shared" si="2"/>
        <v>40</v>
      </c>
    </row>
    <row r="45" spans="1:7" ht="31.5" customHeight="1" x14ac:dyDescent="0.25">
      <c r="A45" s="7" t="str">
        <f>IF(ISERROR(VLOOKUP($F45,Risk_Assessment!$A:$N,13,FALSE)),"",VLOOKUP($F45,Risk_Assessment!$A:$N,13,FALSE))</f>
        <v>TBC</v>
      </c>
      <c r="B45" s="7" t="str">
        <f>IF(ISERROR(VLOOKUP($F45,Risk_Assessment!$A:$N,7,FALSE)),"",VLOOKUP($F45,Risk_Assessment!$A:$N,7,FALSE))</f>
        <v>W3</v>
      </c>
      <c r="C45" s="7" t="str">
        <f>IF(ISERROR(VLOOKUP($F45,Risk_Assessment!$A:$N,8,FALSE)),"",VLOOKUP($F45,Risk_Assessment!$A:$N,8,FALSE))</f>
        <v>Is the integrity of the reservoir suitably robust against damage by weather or animals?</v>
      </c>
      <c r="D45" s="7">
        <f>IF(ISERROR(VLOOKUP($F45,Risk_Assessment!$A:$N,11,FALSE)),"",VLOOKUP($F45,Risk_Assessment!$A:$N,11,FALSE))</f>
        <v>0</v>
      </c>
      <c r="E45" s="7">
        <f>IF(ISERROR(VLOOKUP($F45,Risk_Assessment!$A:$N,12,FALSE)),"",VLOOKUP($F45,Risk_Assessment!$A:$N,12,FALSE))</f>
        <v>4</v>
      </c>
      <c r="F45" s="10" t="str">
        <f t="shared" si="3"/>
        <v>TBC41</v>
      </c>
      <c r="G45" s="10">
        <f t="shared" si="2"/>
        <v>41</v>
      </c>
    </row>
    <row r="46" spans="1:7" ht="31.5" customHeight="1" x14ac:dyDescent="0.25">
      <c r="A46" s="7" t="str">
        <f>IF(ISERROR(VLOOKUP($F46,Risk_Assessment!$A:$N,13,FALSE)),"",VLOOKUP($F46,Risk_Assessment!$A:$N,13,FALSE))</f>
        <v>TBC</v>
      </c>
      <c r="B46" s="7" t="str">
        <f>IF(ISERROR(VLOOKUP($F46,Risk_Assessment!$A:$N,7,FALSE)),"",VLOOKUP($F46,Risk_Assessment!$A:$N,7,FALSE))</f>
        <v>W4</v>
      </c>
      <c r="C46" s="7" t="str">
        <f>IF(ISERROR(VLOOKUP($F46,Risk_Assessment!$A:$N,8,FALSE)),"",VLOOKUP($F46,Risk_Assessment!$A:$N,8,FALSE))</f>
        <v>Are there any waste water pipes, or waste water storage tanks adjacent to the tanks/reservoirs?</v>
      </c>
      <c r="D46" s="7">
        <f>IF(ISERROR(VLOOKUP($F46,Risk_Assessment!$A:$N,11,FALSE)),"",VLOOKUP($F46,Risk_Assessment!$A:$N,11,FALSE))</f>
        <v>0</v>
      </c>
      <c r="E46" s="7">
        <f>IF(ISERROR(VLOOKUP($F46,Risk_Assessment!$A:$N,12,FALSE)),"",VLOOKUP($F46,Risk_Assessment!$A:$N,12,FALSE))</f>
        <v>4</v>
      </c>
      <c r="F46" s="10" t="str">
        <f t="shared" si="3"/>
        <v>TBC42</v>
      </c>
      <c r="G46" s="10">
        <f t="shared" si="2"/>
        <v>42</v>
      </c>
    </row>
    <row r="47" spans="1:7" ht="31.5" customHeight="1" x14ac:dyDescent="0.25">
      <c r="A47" s="7" t="str">
        <f>IF(ISERROR(VLOOKUP($F47,Risk_Assessment!$A:$N,13,FALSE)),"",VLOOKUP($F47,Risk_Assessment!$A:$N,13,FALSE))</f>
        <v>TBC</v>
      </c>
      <c r="B47" s="7" t="str">
        <f>IF(ISERROR(VLOOKUP($F47,Risk_Assessment!$A:$N,7,FALSE)),"",VLOOKUP($F47,Risk_Assessment!$A:$N,7,FALSE))</f>
        <v>W5</v>
      </c>
      <c r="C47" s="7" t="str">
        <f>IF(ISERROR(VLOOKUP($F47,Risk_Assessment!$A:$N,8,FALSE)),"",VLOOKUP($F47,Risk_Assessment!$A:$N,8,FALSE))</f>
        <v>Are there any unprotected or inadequately protected access covers and/or vents?</v>
      </c>
      <c r="D47" s="7">
        <f>IF(ISERROR(VLOOKUP($F47,Risk_Assessment!$A:$N,11,FALSE)),"",VLOOKUP($F47,Risk_Assessment!$A:$N,11,FALSE))</f>
        <v>0</v>
      </c>
      <c r="E47" s="7">
        <f>IF(ISERROR(VLOOKUP($F47,Risk_Assessment!$A:$N,12,FALSE)),"",VLOOKUP($F47,Risk_Assessment!$A:$N,12,FALSE))</f>
        <v>4</v>
      </c>
      <c r="F47" s="10" t="str">
        <f t="shared" si="3"/>
        <v>TBC43</v>
      </c>
      <c r="G47" s="10">
        <f t="shared" si="2"/>
        <v>43</v>
      </c>
    </row>
    <row r="48" spans="1:7" ht="31.5" customHeight="1" x14ac:dyDescent="0.25">
      <c r="A48" s="7" t="str">
        <f>IF(ISERROR(VLOOKUP($F48,Risk_Assessment!$A:$N,13,FALSE)),"",VLOOKUP($F48,Risk_Assessment!$A:$N,13,FALSE))</f>
        <v>TBC</v>
      </c>
      <c r="B48" s="7" t="str">
        <f>IF(ISERROR(VLOOKUP($F48,Risk_Assessment!$A:$N,7,FALSE)),"",VLOOKUP($F48,Risk_Assessment!$A:$N,7,FALSE))</f>
        <v>W6</v>
      </c>
      <c r="C48" s="7" t="str">
        <f>IF(ISERROR(VLOOKUP($F48,Risk_Assessment!$A:$N,8,FALSE)),"",VLOOKUP($F48,Risk_Assessment!$A:$N,8,FALSE))</f>
        <v>Are any treated water reservoirs adequately protected against solar heat gain, vandalism (deliberate contamination of treated water and unauthorised access)?</v>
      </c>
      <c r="D48" s="7">
        <f>IF(ISERROR(VLOOKUP($F48,Risk_Assessment!$A:$N,11,FALSE)),"",VLOOKUP($F48,Risk_Assessment!$A:$N,11,FALSE))</f>
        <v>0</v>
      </c>
      <c r="E48" s="7">
        <f>IF(ISERROR(VLOOKUP($F48,Risk_Assessment!$A:$N,12,FALSE)),"",VLOOKUP($F48,Risk_Assessment!$A:$N,12,FALSE))</f>
        <v>4</v>
      </c>
      <c r="F48" s="10" t="str">
        <f t="shared" si="3"/>
        <v>TBC44</v>
      </c>
      <c r="G48" s="10">
        <f t="shared" si="2"/>
        <v>44</v>
      </c>
    </row>
    <row r="49" spans="1:7" ht="31.5" customHeight="1" x14ac:dyDescent="0.25">
      <c r="A49" s="7" t="str">
        <f>IF(ISERROR(VLOOKUP($F49,Risk_Assessment!$A:$N,13,FALSE)),"",VLOOKUP($F49,Risk_Assessment!$A:$N,13,FALSE))</f>
        <v>TBC</v>
      </c>
      <c r="B49" s="7" t="str">
        <f>IF(ISERROR(VLOOKUP($F49,Risk_Assessment!$A:$N,7,FALSE)),"",VLOOKUP($F49,Risk_Assessment!$A:$N,7,FALSE))</f>
        <v>W7</v>
      </c>
      <c r="C49" s="7" t="str">
        <f>IF(ISERROR(VLOOKUP($F49,Risk_Assessment!$A:$N,8,FALSE)),"",VLOOKUP($F49,Risk_Assessment!$A:$N,8,FALSE))</f>
        <v>Is there a stock-proof fence around any inspection chambers?</v>
      </c>
      <c r="D49" s="7">
        <f>IF(ISERROR(VLOOKUP($F49,Risk_Assessment!$A:$N,11,FALSE)),"",VLOOKUP($F49,Risk_Assessment!$A:$N,11,FALSE))</f>
        <v>0</v>
      </c>
      <c r="E49" s="7">
        <f>IF(ISERROR(VLOOKUP($F49,Risk_Assessment!$A:$N,12,FALSE)),"",VLOOKUP($F49,Risk_Assessment!$A:$N,12,FALSE))</f>
        <v>4</v>
      </c>
      <c r="F49" s="10" t="str">
        <f t="shared" si="3"/>
        <v>TBC45</v>
      </c>
      <c r="G49" s="10">
        <f t="shared" si="2"/>
        <v>45</v>
      </c>
    </row>
    <row r="50" spans="1:7" ht="31.5" customHeight="1" x14ac:dyDescent="0.25">
      <c r="A50" s="7" t="str">
        <f>IF(ISERROR(VLOOKUP($F50,Risk_Assessment!$A:$N,13,FALSE)),"",VLOOKUP($F50,Risk_Assessment!$A:$N,13,FALSE))</f>
        <v>TBC</v>
      </c>
      <c r="B50" s="7" t="str">
        <f>IF(ISERROR(VLOOKUP($F50,Risk_Assessment!$A:$N,7,FALSE)),"",VLOOKUP($F50,Risk_Assessment!$A:$N,7,FALSE))</f>
        <v>W8</v>
      </c>
      <c r="C50" s="7" t="str">
        <f>IF(ISERROR(VLOOKUP($F50,Risk_Assessment!$A:$N,8,FALSE)),"",VLOOKUP($F50,Risk_Assessment!$A:$N,8,FALSE))</f>
        <v>Are the reservoirs regularly maintained and cleaned with appropriate records?</v>
      </c>
      <c r="D50" s="7">
        <f>IF(ISERROR(VLOOKUP($F50,Risk_Assessment!$A:$N,11,FALSE)),"",VLOOKUP($F50,Risk_Assessment!$A:$N,11,FALSE))</f>
        <v>0</v>
      </c>
      <c r="E50" s="7">
        <f>IF(ISERROR(VLOOKUP($F50,Risk_Assessment!$A:$N,12,FALSE)),"",VLOOKUP($F50,Risk_Assessment!$A:$N,12,FALSE))</f>
        <v>4</v>
      </c>
      <c r="F50" s="10" t="str">
        <f t="shared" si="3"/>
        <v>TBC46</v>
      </c>
      <c r="G50" s="10">
        <f t="shared" si="2"/>
        <v>46</v>
      </c>
    </row>
    <row r="51" spans="1:7" ht="31.5" customHeight="1" x14ac:dyDescent="0.25">
      <c r="A51" s="7" t="str">
        <f>IF(ISERROR(VLOOKUP($F51,Risk_Assessment!$A:$N,13,FALSE)),"",VLOOKUP($F51,Risk_Assessment!$A:$N,13,FALSE))</f>
        <v>TBC</v>
      </c>
      <c r="B51" s="7" t="str">
        <f>IF(ISERROR(VLOOKUP($F51,Risk_Assessment!$A:$N,7,FALSE)),"",VLOOKUP($F51,Risk_Assessment!$A:$N,7,FALSE))</f>
        <v>W9</v>
      </c>
      <c r="C51" s="7" t="str">
        <f>IF(ISERROR(VLOOKUP($F51,Risk_Assessment!$A:$N,8,FALSE)),"",VLOOKUP($F51,Risk_Assessment!$A:$N,8,FALSE))</f>
        <v>Is there a regular turn over of water, such that the capacity of the storage vessel matches demand?</v>
      </c>
      <c r="D51" s="7">
        <f>IF(ISERROR(VLOOKUP($F51,Risk_Assessment!$A:$N,11,FALSE)),"",VLOOKUP($F51,Risk_Assessment!$A:$N,11,FALSE))</f>
        <v>0</v>
      </c>
      <c r="E51" s="7">
        <f>IF(ISERROR(VLOOKUP($F51,Risk_Assessment!$A:$N,12,FALSE)),"",VLOOKUP($F51,Risk_Assessment!$A:$N,12,FALSE))</f>
        <v>3</v>
      </c>
      <c r="F51" s="10" t="str">
        <f t="shared" si="3"/>
        <v>TBC47</v>
      </c>
      <c r="G51" s="10">
        <f t="shared" si="2"/>
        <v>47</v>
      </c>
    </row>
    <row r="52" spans="1:7" ht="31.5" customHeight="1" x14ac:dyDescent="0.25">
      <c r="A52" s="7" t="str">
        <f>IF(ISERROR(VLOOKUP($F52,Risk_Assessment!$A:$N,13,FALSE)),"",VLOOKUP($F52,Risk_Assessment!$A:$N,13,FALSE))</f>
        <v>TBC</v>
      </c>
      <c r="B52" s="7" t="str">
        <f>IF(ISERROR(VLOOKUP($F52,Risk_Assessment!$A:$N,7,FALSE)),"",VLOOKUP($F52,Risk_Assessment!$A:$N,7,FALSE))</f>
        <v>W10</v>
      </c>
      <c r="C52" s="7">
        <f>IF(ISERROR(VLOOKUP($F52,Risk_Assessment!$A:$N,8,FALSE)),"",VLOOKUP($F52,Risk_Assessment!$A:$N,8,FALSE))</f>
        <v>0</v>
      </c>
      <c r="D52" s="7">
        <f>IF(ISERROR(VLOOKUP($F52,Risk_Assessment!$A:$N,11,FALSE)),"",VLOOKUP($F52,Risk_Assessment!$A:$N,11,FALSE))</f>
        <v>0</v>
      </c>
      <c r="E52" s="7">
        <f>IF(ISERROR(VLOOKUP($F52,Risk_Assessment!$A:$N,12,FALSE)),"",VLOOKUP($F52,Risk_Assessment!$A:$N,12,FALSE))</f>
        <v>0</v>
      </c>
      <c r="F52" s="10" t="str">
        <f t="shared" si="3"/>
        <v>TBC48</v>
      </c>
      <c r="G52" s="10">
        <f t="shared" si="2"/>
        <v>48</v>
      </c>
    </row>
    <row r="53" spans="1:7" ht="31.5" customHeight="1" x14ac:dyDescent="0.25">
      <c r="A53" s="7" t="str">
        <f>IF(ISERROR(VLOOKUP($F53,Risk_Assessment!$A:$N,13,FALSE)),"",VLOOKUP($F53,Risk_Assessment!$A:$N,13,FALSE))</f>
        <v>TBC</v>
      </c>
      <c r="B53" s="7" t="str">
        <f>IF(ISERROR(VLOOKUP($F53,Risk_Assessment!$A:$N,7,FALSE)),"",VLOOKUP($F53,Risk_Assessment!$A:$N,7,FALSE))</f>
        <v>W11</v>
      </c>
      <c r="C53" s="7">
        <f>IF(ISERROR(VLOOKUP($F53,Risk_Assessment!$A:$N,8,FALSE)),"",VLOOKUP($F53,Risk_Assessment!$A:$N,8,FALSE))</f>
        <v>0</v>
      </c>
      <c r="D53" s="7">
        <f>IF(ISERROR(VLOOKUP($F53,Risk_Assessment!$A:$N,11,FALSE)),"",VLOOKUP($F53,Risk_Assessment!$A:$N,11,FALSE))</f>
        <v>0</v>
      </c>
      <c r="E53" s="7">
        <f>IF(ISERROR(VLOOKUP($F53,Risk_Assessment!$A:$N,12,FALSE)),"",VLOOKUP($F53,Risk_Assessment!$A:$N,12,FALSE))</f>
        <v>0</v>
      </c>
      <c r="F53" s="10" t="str">
        <f t="shared" si="3"/>
        <v>TBC49</v>
      </c>
      <c r="G53" s="10">
        <f t="shared" si="2"/>
        <v>49</v>
      </c>
    </row>
    <row r="54" spans="1:7" ht="31.5" customHeight="1" x14ac:dyDescent="0.25">
      <c r="A54" s="7" t="str">
        <f>IF(ISERROR(VLOOKUP($F54,Risk_Assessment!$A:$N,13,FALSE)),"",VLOOKUP($F54,Risk_Assessment!$A:$N,13,FALSE))</f>
        <v>TBC</v>
      </c>
      <c r="B54" s="7" t="str">
        <f>IF(ISERROR(VLOOKUP($F54,Risk_Assessment!$A:$N,7,FALSE)),"",VLOOKUP($F54,Risk_Assessment!$A:$N,7,FALSE))</f>
        <v>W12</v>
      </c>
      <c r="C54" s="7">
        <f>IF(ISERROR(VLOOKUP($F54,Risk_Assessment!$A:$N,8,FALSE)),"",VLOOKUP($F54,Risk_Assessment!$A:$N,8,FALSE))</f>
        <v>0</v>
      </c>
      <c r="D54" s="7">
        <f>IF(ISERROR(VLOOKUP($F54,Risk_Assessment!$A:$N,11,FALSE)),"",VLOOKUP($F54,Risk_Assessment!$A:$N,11,FALSE))</f>
        <v>0</v>
      </c>
      <c r="E54" s="7">
        <f>IF(ISERROR(VLOOKUP($F54,Risk_Assessment!$A:$N,12,FALSE)),"",VLOOKUP($F54,Risk_Assessment!$A:$N,12,FALSE))</f>
        <v>0</v>
      </c>
      <c r="F54" s="10" t="str">
        <f t="shared" si="3"/>
        <v>TBC50</v>
      </c>
      <c r="G54" s="10">
        <f t="shared" si="2"/>
        <v>50</v>
      </c>
    </row>
    <row r="55" spans="1:7" ht="31.5" customHeight="1" x14ac:dyDescent="0.25">
      <c r="A55" s="7" t="str">
        <f>IF(ISERROR(VLOOKUP($F55,Risk_Assessment!$A:$N,13,FALSE)),"",VLOOKUP($F55,Risk_Assessment!$A:$N,13,FALSE))</f>
        <v>TBC</v>
      </c>
      <c r="B55" s="7" t="str">
        <f>IF(ISERROR(VLOOKUP($F55,Risk_Assessment!$A:$N,7,FALSE)),"",VLOOKUP($F55,Risk_Assessment!$A:$N,7,FALSE))</f>
        <v>X1</v>
      </c>
      <c r="C55" s="7" t="str">
        <f>IF(ISERROR(VLOOKUP($F55,Risk_Assessment!$A:$N,8,FALSE)),"",VLOOKUP($F55,Risk_Assessment!$A:$N,8,FALSE))</f>
        <v>Is the drinking water supply to any customer premises (kitchen tap) supplied via a loft tank? Note; there is no need to inspect loft tanks, just ask for evidence. If no, move on to question X4.</v>
      </c>
      <c r="D55" s="7">
        <f>IF(ISERROR(VLOOKUP($F55,Risk_Assessment!$A:$N,11,FALSE)),"",VLOOKUP($F55,Risk_Assessment!$A:$N,11,FALSE))</f>
        <v>0</v>
      </c>
      <c r="E55" s="7">
        <f>IF(ISERROR(VLOOKUP($F55,Risk_Assessment!$A:$N,12,FALSE)),"",VLOOKUP($F55,Risk_Assessment!$A:$N,12,FALSE))</f>
        <v>5</v>
      </c>
      <c r="F55" s="10" t="str">
        <f t="shared" si="3"/>
        <v>TBC51</v>
      </c>
      <c r="G55" s="10">
        <f t="shared" si="2"/>
        <v>51</v>
      </c>
    </row>
    <row r="56" spans="1:7" ht="31.5" customHeight="1" x14ac:dyDescent="0.25">
      <c r="A56" s="7" t="str">
        <f>IF(ISERROR(VLOOKUP($F56,Risk_Assessment!$A:$N,13,FALSE)),"",VLOOKUP($F56,Risk_Assessment!$A:$N,13,FALSE))</f>
        <v>TBC</v>
      </c>
      <c r="B56" s="7" t="str">
        <f>IF(ISERROR(VLOOKUP($F56,Risk_Assessment!$A:$N,7,FALSE)),"",VLOOKUP($F56,Risk_Assessment!$A:$N,7,FALSE))</f>
        <v>X2</v>
      </c>
      <c r="C56" s="7" t="str">
        <f>IF(ISERROR(VLOOKUP($F56,Risk_Assessment!$A:$N,8,FALSE)),"",VLOOKUP($F56,Risk_Assessment!$A:$N,8,FALSE))</f>
        <v>If yes, do all loft tanks have a robust vermin proof cover?</v>
      </c>
      <c r="D56" s="7">
        <f>IF(ISERROR(VLOOKUP($F56,Risk_Assessment!$A:$N,11,FALSE)),"",VLOOKUP($F56,Risk_Assessment!$A:$N,11,FALSE))</f>
        <v>0</v>
      </c>
      <c r="E56" s="7">
        <f>IF(ISERROR(VLOOKUP($F56,Risk_Assessment!$A:$N,12,FALSE)),"",VLOOKUP($F56,Risk_Assessment!$A:$N,12,FALSE))</f>
        <v>4</v>
      </c>
      <c r="F56" s="10" t="str">
        <f t="shared" si="3"/>
        <v>TBC52</v>
      </c>
      <c r="G56" s="10">
        <f t="shared" si="2"/>
        <v>52</v>
      </c>
    </row>
    <row r="57" spans="1:7" ht="31.5" customHeight="1" x14ac:dyDescent="0.25">
      <c r="A57" s="7" t="str">
        <f>IF(ISERROR(VLOOKUP($F57,Risk_Assessment!$A:$N,13,FALSE)),"",VLOOKUP($F57,Risk_Assessment!$A:$N,13,FALSE))</f>
        <v>TBC</v>
      </c>
      <c r="B57" s="7" t="str">
        <f>IF(ISERROR(VLOOKUP($F57,Risk_Assessment!$A:$N,7,FALSE)),"",VLOOKUP($F57,Risk_Assessment!$A:$N,7,FALSE))</f>
        <v>X3</v>
      </c>
      <c r="C57" s="7" t="str">
        <f>IF(ISERROR(VLOOKUP($F57,Risk_Assessment!$A:$N,8,FALSE)),"",VLOOKUP($F57,Risk_Assessment!$A:$N,8,FALSE))</f>
        <v>If yes, is there evidence the loft tanks are cleaned at least once per year?</v>
      </c>
      <c r="D57" s="7">
        <f>IF(ISERROR(VLOOKUP($F57,Risk_Assessment!$A:$N,11,FALSE)),"",VLOOKUP($F57,Risk_Assessment!$A:$N,11,FALSE))</f>
        <v>0</v>
      </c>
      <c r="E57" s="7">
        <f>IF(ISERROR(VLOOKUP($F57,Risk_Assessment!$A:$N,12,FALSE)),"",VLOOKUP($F57,Risk_Assessment!$A:$N,12,FALSE))</f>
        <v>3</v>
      </c>
      <c r="F57" s="10" t="str">
        <f t="shared" si="3"/>
        <v>TBC53</v>
      </c>
      <c r="G57" s="10">
        <f t="shared" si="2"/>
        <v>53</v>
      </c>
    </row>
    <row r="58" spans="1:7" ht="31.5" customHeight="1" x14ac:dyDescent="0.25">
      <c r="A58" s="7" t="str">
        <f>IF(ISERROR(VLOOKUP($F58,Risk_Assessment!$A:$N,13,FALSE)),"",VLOOKUP($F58,Risk_Assessment!$A:$N,13,FALSE))</f>
        <v>TBC</v>
      </c>
      <c r="B58" s="7" t="str">
        <f>IF(ISERROR(VLOOKUP($F58,Risk_Assessment!$A:$N,7,FALSE)),"",VLOOKUP($F58,Risk_Assessment!$A:$N,7,FALSE))</f>
        <v>X4</v>
      </c>
      <c r="C58" s="7" t="str">
        <f>IF(ISERROR(VLOOKUP($F58,Risk_Assessment!$A:$N,8,FALSE)),"",VLOOKUP($F58,Risk_Assessment!$A:$N,8,FALSE))</f>
        <v>Is there any lead pipe work within the properties?</v>
      </c>
      <c r="D58" s="7">
        <f>IF(ISERROR(VLOOKUP($F58,Risk_Assessment!$A:$N,11,FALSE)),"",VLOOKUP($F58,Risk_Assessment!$A:$N,11,FALSE))</f>
        <v>0</v>
      </c>
      <c r="E58" s="7">
        <f>IF(ISERROR(VLOOKUP($F58,Risk_Assessment!$A:$N,12,FALSE)),"",VLOOKUP($F58,Risk_Assessment!$A:$N,12,FALSE))</f>
        <v>4</v>
      </c>
      <c r="F58" s="10" t="str">
        <f t="shared" si="3"/>
        <v>TBC54</v>
      </c>
      <c r="G58" s="10">
        <f t="shared" si="2"/>
        <v>54</v>
      </c>
    </row>
    <row r="59" spans="1:7" ht="31.5" customHeight="1" x14ac:dyDescent="0.25">
      <c r="A59" s="7" t="str">
        <f>IF(ISERROR(VLOOKUP($F59,Risk_Assessment!$A:$N,13,FALSE)),"",VLOOKUP($F59,Risk_Assessment!$A:$N,13,FALSE))</f>
        <v>TBC</v>
      </c>
      <c r="B59" s="7" t="str">
        <f>IF(ISERROR(VLOOKUP($F59,Risk_Assessment!$A:$N,7,FALSE)),"",VLOOKUP($F59,Risk_Assessment!$A:$N,7,FALSE))</f>
        <v>X5</v>
      </c>
      <c r="C59" s="7" t="str">
        <f>IF(ISERROR(VLOOKUP($F59,Risk_Assessment!$A:$N,8,FALSE)),"",VLOOKUP($F59,Risk_Assessment!$A:$N,8,FALSE))</f>
        <v>Is the water at the consumers tap clear, taste and odour-free?</v>
      </c>
      <c r="D59" s="7">
        <f>IF(ISERROR(VLOOKUP($F59,Risk_Assessment!$A:$N,11,FALSE)),"",VLOOKUP($F59,Risk_Assessment!$A:$N,11,FALSE))</f>
        <v>0</v>
      </c>
      <c r="E59" s="7">
        <f>IF(ISERROR(VLOOKUP($F59,Risk_Assessment!$A:$N,12,FALSE)),"",VLOOKUP($F59,Risk_Assessment!$A:$N,12,FALSE))</f>
        <v>2</v>
      </c>
      <c r="F59" s="10" t="str">
        <f t="shared" si="3"/>
        <v>TBC55</v>
      </c>
      <c r="G59" s="10">
        <f t="shared" si="2"/>
        <v>55</v>
      </c>
    </row>
    <row r="60" spans="1:7" ht="31.5" customHeight="1" x14ac:dyDescent="0.25">
      <c r="A60" s="7" t="str">
        <f>IF(ISERROR(VLOOKUP($F60,Risk_Assessment!$A:$N,13,FALSE)),"",VLOOKUP($F60,Risk_Assessment!$A:$N,13,FALSE))</f>
        <v>TBC</v>
      </c>
      <c r="B60" s="7" t="str">
        <f>IF(ISERROR(VLOOKUP($F60,Risk_Assessment!$A:$N,7,FALSE)),"",VLOOKUP($F60,Risk_Assessment!$A:$N,7,FALSE))</f>
        <v>X6</v>
      </c>
      <c r="C60" s="7" t="str">
        <f>IF(ISERROR(VLOOKUP($F60,Risk_Assessment!$A:$N,8,FALSE)),"",VLOOKUP($F60,Risk_Assessment!$A:$N,8,FALSE))</f>
        <v>Is there adequate backflow protection for any rainwater harvesting systems in place at any of the properties?</v>
      </c>
      <c r="D60" s="7">
        <f>IF(ISERROR(VLOOKUP($F60,Risk_Assessment!$A:$N,11,FALSE)),"",VLOOKUP($F60,Risk_Assessment!$A:$N,11,FALSE))</f>
        <v>0</v>
      </c>
      <c r="E60" s="7">
        <f>IF(ISERROR(VLOOKUP($F60,Risk_Assessment!$A:$N,12,FALSE)),"",VLOOKUP($F60,Risk_Assessment!$A:$N,12,FALSE))</f>
        <v>5</v>
      </c>
      <c r="F60" s="10" t="str">
        <f t="shared" si="3"/>
        <v>TBC56</v>
      </c>
      <c r="G60" s="10">
        <f t="shared" si="2"/>
        <v>56</v>
      </c>
    </row>
    <row r="61" spans="1:7" ht="31.5" customHeight="1" x14ac:dyDescent="0.25">
      <c r="A61" s="7" t="str">
        <f>IF(ISERROR(VLOOKUP($F61,Risk_Assessment!$A:$N,13,FALSE)),"",VLOOKUP($F61,Risk_Assessment!$A:$N,13,FALSE))</f>
        <v>TBC</v>
      </c>
      <c r="B61" s="7" t="str">
        <f>IF(ISERROR(VLOOKUP($F61,Risk_Assessment!$A:$N,7,FALSE)),"",VLOOKUP($F61,Risk_Assessment!$A:$N,7,FALSE))</f>
        <v>X7</v>
      </c>
      <c r="C61" s="7">
        <f>IF(ISERROR(VLOOKUP($F61,Risk_Assessment!$A:$N,8,FALSE)),"",VLOOKUP($F61,Risk_Assessment!$A:$N,8,FALSE))</f>
        <v>0</v>
      </c>
      <c r="D61" s="7">
        <f>IF(ISERROR(VLOOKUP($F61,Risk_Assessment!$A:$N,11,FALSE)),"",VLOOKUP($F61,Risk_Assessment!$A:$N,11,FALSE))</f>
        <v>0</v>
      </c>
      <c r="E61" s="7">
        <f>IF(ISERROR(VLOOKUP($F61,Risk_Assessment!$A:$N,12,FALSE)),"",VLOOKUP($F61,Risk_Assessment!$A:$N,12,FALSE))</f>
        <v>0</v>
      </c>
      <c r="F61" s="10" t="str">
        <f t="shared" si="3"/>
        <v>TBC57</v>
      </c>
      <c r="G61" s="10">
        <f t="shared" si="2"/>
        <v>57</v>
      </c>
    </row>
    <row r="62" spans="1:7" ht="31.5" customHeight="1" x14ac:dyDescent="0.25">
      <c r="A62" s="7" t="str">
        <f>IF(ISERROR(VLOOKUP($F62,Risk_Assessment!$A:$N,13,FALSE)),"",VLOOKUP($F62,Risk_Assessment!$A:$N,13,FALSE))</f>
        <v>TBC</v>
      </c>
      <c r="B62" s="7" t="str">
        <f>IF(ISERROR(VLOOKUP($F62,Risk_Assessment!$A:$N,7,FALSE)),"",VLOOKUP($F62,Risk_Assessment!$A:$N,7,FALSE))</f>
        <v>X8</v>
      </c>
      <c r="C62" s="7">
        <f>IF(ISERROR(VLOOKUP($F62,Risk_Assessment!$A:$N,8,FALSE)),"",VLOOKUP($F62,Risk_Assessment!$A:$N,8,FALSE))</f>
        <v>0</v>
      </c>
      <c r="D62" s="7">
        <f>IF(ISERROR(VLOOKUP($F62,Risk_Assessment!$A:$N,11,FALSE)),"",VLOOKUP($F62,Risk_Assessment!$A:$N,11,FALSE))</f>
        <v>0</v>
      </c>
      <c r="E62" s="7">
        <f>IF(ISERROR(VLOOKUP($F62,Risk_Assessment!$A:$N,12,FALSE)),"",VLOOKUP($F62,Risk_Assessment!$A:$N,12,FALSE))</f>
        <v>0</v>
      </c>
      <c r="F62" s="10" t="str">
        <f t="shared" si="3"/>
        <v>TBC58</v>
      </c>
      <c r="G62" s="10">
        <f t="shared" si="2"/>
        <v>58</v>
      </c>
    </row>
    <row r="63" spans="1:7" ht="31.5" customHeight="1" x14ac:dyDescent="0.25">
      <c r="A63" s="7" t="str">
        <f>IF(ISERROR(VLOOKUP($F63,Risk_Assessment!$A:$N,13,FALSE)),"",VLOOKUP($F63,Risk_Assessment!$A:$N,13,FALSE))</f>
        <v>TBC</v>
      </c>
      <c r="B63" s="7" t="str">
        <f>IF(ISERROR(VLOOKUP($F63,Risk_Assessment!$A:$N,7,FALSE)),"",VLOOKUP($F63,Risk_Assessment!$A:$N,7,FALSE))</f>
        <v>X9</v>
      </c>
      <c r="C63" s="7">
        <f>IF(ISERROR(VLOOKUP($F63,Risk_Assessment!$A:$N,8,FALSE)),"",VLOOKUP($F63,Risk_Assessment!$A:$N,8,FALSE))</f>
        <v>0</v>
      </c>
      <c r="D63" s="7">
        <f>IF(ISERROR(VLOOKUP($F63,Risk_Assessment!$A:$N,11,FALSE)),"",VLOOKUP($F63,Risk_Assessment!$A:$N,11,FALSE))</f>
        <v>0</v>
      </c>
      <c r="E63" s="7">
        <f>IF(ISERROR(VLOOKUP($F63,Risk_Assessment!$A:$N,12,FALSE)),"",VLOOKUP($F63,Risk_Assessment!$A:$N,12,FALSE))</f>
        <v>0</v>
      </c>
      <c r="F63" s="10" t="str">
        <f t="shared" si="3"/>
        <v>TBC59</v>
      </c>
      <c r="G63" s="10">
        <f t="shared" si="2"/>
        <v>59</v>
      </c>
    </row>
    <row r="64" spans="1:7" ht="31.5" customHeight="1" x14ac:dyDescent="0.25">
      <c r="A64" s="7" t="str">
        <f>IF(ISERROR(VLOOKUP($F64,Risk_Assessment!$A:$N,13,FALSE)),"",VLOOKUP($F64,Risk_Assessment!$A:$N,13,FALSE))</f>
        <v>TBC</v>
      </c>
      <c r="B64" s="7" t="str">
        <f>IF(ISERROR(VLOOKUP($F64,Risk_Assessment!$A:$N,7,FALSE)),"",VLOOKUP($F64,Risk_Assessment!$A:$N,7,FALSE))</f>
        <v>Y1</v>
      </c>
      <c r="C64" s="7" t="str">
        <f>IF(ISERROR(VLOOKUP($F64,Risk_Assessment!$A:$N,8,FALSE)),"",VLOOKUP($F64,Risk_Assessment!$A:$N,8,FALSE))</f>
        <v>Is the treatment system maintained to the manufacturer's instructions (filter changeover, cleaning)?</v>
      </c>
      <c r="D64" s="7">
        <f>IF(ISERROR(VLOOKUP($F64,Risk_Assessment!$A:$N,11,FALSE)),"",VLOOKUP($F64,Risk_Assessment!$A:$N,11,FALSE))</f>
        <v>0</v>
      </c>
      <c r="E64" s="7">
        <f>IF(ISERROR(VLOOKUP($F64,Risk_Assessment!$A:$N,12,FALSE)),"",VLOOKUP($F64,Risk_Assessment!$A:$N,12,FALSE))</f>
        <v>5</v>
      </c>
      <c r="F64" s="10" t="str">
        <f t="shared" si="3"/>
        <v>TBC60</v>
      </c>
      <c r="G64" s="10">
        <f t="shared" si="2"/>
        <v>60</v>
      </c>
    </row>
    <row r="65" spans="1:7" ht="31.5" customHeight="1" x14ac:dyDescent="0.25">
      <c r="A65" s="7" t="str">
        <f>IF(ISERROR(VLOOKUP($F65,Risk_Assessment!$A:$N,13,FALSE)),"",VLOOKUP($F65,Risk_Assessment!$A:$N,13,FALSE))</f>
        <v>TBC</v>
      </c>
      <c r="B65" s="7" t="str">
        <f>IF(ISERROR(VLOOKUP($F65,Risk_Assessment!$A:$N,7,FALSE)),"",VLOOKUP($F65,Risk_Assessment!$A:$N,7,FALSE))</f>
        <v>Y2</v>
      </c>
      <c r="C65" s="7" t="str">
        <f>IF(ISERROR(VLOOKUP($F65,Risk_Assessment!$A:$N,8,FALSE)),"",VLOOKUP($F65,Risk_Assessment!$A:$N,8,FALSE))</f>
        <v>Is the design of the individual treatment system appropriate for the nature of  the raw water quality?</v>
      </c>
      <c r="D65" s="7">
        <f>IF(ISERROR(VLOOKUP($F65,Risk_Assessment!$A:$N,11,FALSE)),"",VLOOKUP($F65,Risk_Assessment!$A:$N,11,FALSE))</f>
        <v>0</v>
      </c>
      <c r="E65" s="7">
        <f>IF(ISERROR(VLOOKUP($F65,Risk_Assessment!$A:$N,12,FALSE)),"",VLOOKUP($F65,Risk_Assessment!$A:$N,12,FALSE))</f>
        <v>5</v>
      </c>
      <c r="F65" s="10" t="str">
        <f t="shared" si="3"/>
        <v>TBC61</v>
      </c>
      <c r="G65" s="10">
        <f t="shared" si="2"/>
        <v>61</v>
      </c>
    </row>
    <row r="66" spans="1:7" ht="31.5" customHeight="1" x14ac:dyDescent="0.25">
      <c r="A66" s="7" t="str">
        <f>IF(ISERROR(VLOOKUP($F66,Risk_Assessment!$A:$N,13,FALSE)),"",VLOOKUP($F66,Risk_Assessment!$A:$N,13,FALSE))</f>
        <v>TBC</v>
      </c>
      <c r="B66" s="7" t="str">
        <f>IF(ISERROR(VLOOKUP($F66,Risk_Assessment!$A:$N,7,FALSE)),"",VLOOKUP($F66,Risk_Assessment!$A:$N,7,FALSE))</f>
        <v>Y3</v>
      </c>
      <c r="C66" s="7">
        <f>IF(ISERROR(VLOOKUP($F66,Risk_Assessment!$A:$N,8,FALSE)),"",VLOOKUP($F66,Risk_Assessment!$A:$N,8,FALSE))</f>
        <v>0</v>
      </c>
      <c r="D66" s="7">
        <f>IF(ISERROR(VLOOKUP($F66,Risk_Assessment!$A:$N,11,FALSE)),"",VLOOKUP($F66,Risk_Assessment!$A:$N,11,FALSE))</f>
        <v>0</v>
      </c>
      <c r="E66" s="7">
        <f>IF(ISERROR(VLOOKUP($F66,Risk_Assessment!$A:$N,12,FALSE)),"",VLOOKUP($F66,Risk_Assessment!$A:$N,12,FALSE))</f>
        <v>0</v>
      </c>
      <c r="F66" s="10" t="str">
        <f t="shared" si="3"/>
        <v>TBC62</v>
      </c>
      <c r="G66" s="10">
        <f t="shared" si="2"/>
        <v>62</v>
      </c>
    </row>
    <row r="67" spans="1:7" ht="31.5" customHeight="1" x14ac:dyDescent="0.25">
      <c r="A67" s="7" t="str">
        <f>IF(ISERROR(VLOOKUP($F67,Risk_Assessment!$A:$N,13,FALSE)),"",VLOOKUP($F67,Risk_Assessment!$A:$N,13,FALSE))</f>
        <v>TBC</v>
      </c>
      <c r="B67" s="7" t="str">
        <f>IF(ISERROR(VLOOKUP($F67,Risk_Assessment!$A:$N,7,FALSE)),"",VLOOKUP($F67,Risk_Assessment!$A:$N,7,FALSE))</f>
        <v>Y4</v>
      </c>
      <c r="C67" s="7">
        <f>IF(ISERROR(VLOOKUP($F67,Risk_Assessment!$A:$N,8,FALSE)),"",VLOOKUP($F67,Risk_Assessment!$A:$N,8,FALSE))</f>
        <v>0</v>
      </c>
      <c r="D67" s="7">
        <f>IF(ISERROR(VLOOKUP($F67,Risk_Assessment!$A:$N,11,FALSE)),"",VLOOKUP($F67,Risk_Assessment!$A:$N,11,FALSE))</f>
        <v>0</v>
      </c>
      <c r="E67" s="7">
        <f>IF(ISERROR(VLOOKUP($F67,Risk_Assessment!$A:$N,12,FALSE)),"",VLOOKUP($F67,Risk_Assessment!$A:$N,12,FALSE))</f>
        <v>0</v>
      </c>
      <c r="F67" s="10" t="str">
        <f t="shared" si="3"/>
        <v>TBC63</v>
      </c>
      <c r="G67" s="10">
        <f t="shared" si="2"/>
        <v>63</v>
      </c>
    </row>
    <row r="68" spans="1:7" ht="31.5" customHeight="1" x14ac:dyDescent="0.25">
      <c r="A68" s="7" t="str">
        <f>IF(ISERROR(VLOOKUP($F68,Risk_Assessment!$A:$N,13,FALSE)),"",VLOOKUP($F68,Risk_Assessment!$A:$N,13,FALSE))</f>
        <v>TBC</v>
      </c>
      <c r="B68" s="7" t="str">
        <f>IF(ISERROR(VLOOKUP($F68,Risk_Assessment!$A:$N,7,FALSE)),"",VLOOKUP($F68,Risk_Assessment!$A:$N,7,FALSE))</f>
        <v>Y5</v>
      </c>
      <c r="C68" s="7">
        <f>IF(ISERROR(VLOOKUP($F68,Risk_Assessment!$A:$N,8,FALSE)),"",VLOOKUP($F68,Risk_Assessment!$A:$N,8,FALSE))</f>
        <v>0</v>
      </c>
      <c r="D68" s="7">
        <f>IF(ISERROR(VLOOKUP($F68,Risk_Assessment!$A:$N,11,FALSE)),"",VLOOKUP($F68,Risk_Assessment!$A:$N,11,FALSE))</f>
        <v>0</v>
      </c>
      <c r="E68" s="7">
        <f>IF(ISERROR(VLOOKUP($F68,Risk_Assessment!$A:$N,12,FALSE)),"",VLOOKUP($F68,Risk_Assessment!$A:$N,12,FALSE))</f>
        <v>0</v>
      </c>
      <c r="F68" s="10" t="str">
        <f t="shared" si="3"/>
        <v>TBC64</v>
      </c>
      <c r="G68" s="10">
        <f t="shared" si="2"/>
        <v>64</v>
      </c>
    </row>
    <row r="69" spans="1:7" ht="31.5" customHeight="1" x14ac:dyDescent="0.25">
      <c r="A69" s="7" t="str">
        <f>IF(ISERROR(VLOOKUP($F69,Risk_Assessment!$A:$N,13,FALSE)),"",VLOOKUP($F69,Risk_Assessment!$A:$N,13,FALSE))</f>
        <v>TBC</v>
      </c>
      <c r="B69" s="7" t="str">
        <f>IF(ISERROR(VLOOKUP($F69,Risk_Assessment!$A:$N,7,FALSE)),"",VLOOKUP($F69,Risk_Assessment!$A:$N,7,FALSE))</f>
        <v>Z1</v>
      </c>
      <c r="C69" s="7" t="str">
        <f>IF(ISERROR(VLOOKUP($F69,Risk_Assessment!$A:$N,8,FALSE)),"",VLOOKUP($F69,Risk_Assessment!$A:$N,8,FALSE))</f>
        <v>CONFIDENCE IN MANAGEMENT?    To determine the risk rating for this section, answer questions Z2 to Z27 to inform the answer to Z1.There should only one risk rating for this section in Z1.</v>
      </c>
      <c r="D69" s="7">
        <f>IF(ISERROR(VLOOKUP($F69,Risk_Assessment!$A:$N,11,FALSE)),"",VLOOKUP($F69,Risk_Assessment!$A:$N,11,FALSE))</f>
        <v>0</v>
      </c>
      <c r="E69" s="7">
        <f>IF(ISERROR(VLOOKUP($F69,Risk_Assessment!$A:$N,12,FALSE)),"",VLOOKUP($F69,Risk_Assessment!$A:$N,12,FALSE))</f>
        <v>5</v>
      </c>
      <c r="F69" s="10" t="str">
        <f t="shared" ref="F69:F100" si="4">CONCATENATE($B$2,G69)</f>
        <v>TBC65</v>
      </c>
      <c r="G69" s="10">
        <f t="shared" si="2"/>
        <v>65</v>
      </c>
    </row>
    <row r="70" spans="1:7" ht="31.5" customHeight="1" x14ac:dyDescent="0.25">
      <c r="A70" s="7" t="str">
        <f>IF(ISERROR(VLOOKUP($F70,Risk_Assessment!$A:$N,13,FALSE)),"",VLOOKUP($F70,Risk_Assessment!$A:$N,13,FALSE))</f>
        <v>TBC</v>
      </c>
      <c r="B70" s="7" t="str">
        <f>IF(ISERROR(VLOOKUP($F70,Risk_Assessment!$A:$N,7,FALSE)),"",VLOOKUP($F70,Risk_Assessment!$A:$N,7,FALSE))</f>
        <v>Z2</v>
      </c>
      <c r="C70" s="7" t="str">
        <f>IF(ISERROR(VLOOKUP($F70,Risk_Assessment!$A:$N,8,FALSE)),"",VLOOKUP($F70,Risk_Assessment!$A:$N,8,FALSE))</f>
        <v>Are records kept of key checks e.g. Equipment maintenance, site inspections, on-site tests, etc</v>
      </c>
      <c r="D70" s="7">
        <f>IF(ISERROR(VLOOKUP($F70,Risk_Assessment!$A:$N,11,FALSE)),"",VLOOKUP($F70,Risk_Assessment!$A:$N,11,FALSE))</f>
        <v>0</v>
      </c>
      <c r="E70" s="7">
        <f>IF(ISERROR(VLOOKUP($F70,Risk_Assessment!$A:$N,12,FALSE)),"",VLOOKUP($F70,Risk_Assessment!$A:$N,12,FALSE))</f>
        <v>0</v>
      </c>
      <c r="F70" s="10" t="str">
        <f t="shared" si="4"/>
        <v>TBC66</v>
      </c>
      <c r="G70" s="10">
        <f t="shared" si="2"/>
        <v>66</v>
      </c>
    </row>
    <row r="71" spans="1:7" ht="31.5" customHeight="1" x14ac:dyDescent="0.25">
      <c r="A71" s="7" t="str">
        <f>IF(ISERROR(VLOOKUP($F71,Risk_Assessment!$A:$N,13,FALSE)),"",VLOOKUP($F71,Risk_Assessment!$A:$N,13,FALSE))</f>
        <v>TBC</v>
      </c>
      <c r="B71" s="7" t="str">
        <f>IF(ISERROR(VLOOKUP($F71,Risk_Assessment!$A:$N,7,FALSE)),"",VLOOKUP($F71,Risk_Assessment!$A:$N,7,FALSE))</f>
        <v>Z3</v>
      </c>
      <c r="C71" s="7" t="str">
        <f>IF(ISERROR(VLOOKUP($F71,Risk_Assessment!$A:$N,8,FALSE)),"",VLOOKUP($F71,Risk_Assessment!$A:$N,8,FALSE))</f>
        <v>Are there written procedures for the operation and maintenance of equipment?</v>
      </c>
      <c r="D71" s="7">
        <f>IF(ISERROR(VLOOKUP($F71,Risk_Assessment!$A:$N,11,FALSE)),"",VLOOKUP($F71,Risk_Assessment!$A:$N,11,FALSE))</f>
        <v>0</v>
      </c>
      <c r="E71" s="7">
        <f>IF(ISERROR(VLOOKUP($F71,Risk_Assessment!$A:$N,12,FALSE)),"",VLOOKUP($F71,Risk_Assessment!$A:$N,12,FALSE))</f>
        <v>0</v>
      </c>
      <c r="F71" s="10" t="str">
        <f t="shared" si="4"/>
        <v>TBC67</v>
      </c>
      <c r="G71" s="10">
        <f t="shared" si="2"/>
        <v>67</v>
      </c>
    </row>
    <row r="72" spans="1:7" ht="31.5" customHeight="1" x14ac:dyDescent="0.25">
      <c r="A72" s="7" t="str">
        <f>IF(ISERROR(VLOOKUP($F72,Risk_Assessment!$A:$N,13,FALSE)),"",VLOOKUP($F72,Risk_Assessment!$A:$N,13,FALSE))</f>
        <v>TBC</v>
      </c>
      <c r="B72" s="7" t="str">
        <f>IF(ISERROR(VLOOKUP($F72,Risk_Assessment!$A:$N,7,FALSE)),"",VLOOKUP($F72,Risk_Assessment!$A:$N,7,FALSE))</f>
        <v>Z4</v>
      </c>
      <c r="C72" s="7" t="str">
        <f>IF(ISERROR(VLOOKUP($F72,Risk_Assessment!$A:$N,8,FALSE)),"",VLOOKUP($F72,Risk_Assessment!$A:$N,8,FALSE))</f>
        <v>Are there procedures for responding to alarms, monitors, on-site tests?</v>
      </c>
      <c r="D72" s="7">
        <f>IF(ISERROR(VLOOKUP($F72,Risk_Assessment!$A:$N,11,FALSE)),"",VLOOKUP($F72,Risk_Assessment!$A:$N,11,FALSE))</f>
        <v>0</v>
      </c>
      <c r="E72" s="7">
        <f>IF(ISERROR(VLOOKUP($F72,Risk_Assessment!$A:$N,12,FALSE)),"",VLOOKUP($F72,Risk_Assessment!$A:$N,12,FALSE))</f>
        <v>0</v>
      </c>
      <c r="F72" s="10" t="str">
        <f t="shared" si="4"/>
        <v>TBC68</v>
      </c>
      <c r="G72" s="10">
        <f t="shared" si="2"/>
        <v>68</v>
      </c>
    </row>
    <row r="73" spans="1:7" ht="31.5" customHeight="1" x14ac:dyDescent="0.25">
      <c r="A73" s="7" t="str">
        <f>IF(ISERROR(VLOOKUP($F73,Risk_Assessment!$A:$N,13,FALSE)),"",VLOOKUP($F73,Risk_Assessment!$A:$N,13,FALSE))</f>
        <v>TBC</v>
      </c>
      <c r="B73" s="7" t="str">
        <f>IF(ISERROR(VLOOKUP($F73,Risk_Assessment!$A:$N,7,FALSE)),"",VLOOKUP($F73,Risk_Assessment!$A:$N,7,FALSE))</f>
        <v>Z5</v>
      </c>
      <c r="C73" s="7" t="str">
        <f>IF(ISERROR(VLOOKUP($F73,Risk_Assessment!$A:$N,8,FALSE)),"",VLOOKUP($F73,Risk_Assessment!$A:$N,8,FALSE))</f>
        <v>Is there a written procedure for installations, pipe repairs and maintenance to protect against microbial contamination?</v>
      </c>
      <c r="D73" s="7">
        <f>IF(ISERROR(VLOOKUP($F73,Risk_Assessment!$A:$N,11,FALSE)),"",VLOOKUP($F73,Risk_Assessment!$A:$N,11,FALSE))</f>
        <v>0</v>
      </c>
      <c r="E73" s="7">
        <f>IF(ISERROR(VLOOKUP($F73,Risk_Assessment!$A:$N,12,FALSE)),"",VLOOKUP($F73,Risk_Assessment!$A:$N,12,FALSE))</f>
        <v>0</v>
      </c>
      <c r="F73" s="10" t="str">
        <f t="shared" si="4"/>
        <v>TBC69</v>
      </c>
      <c r="G73" s="10">
        <f t="shared" si="2"/>
        <v>69</v>
      </c>
    </row>
    <row r="74" spans="1:7" ht="31.5" customHeight="1" x14ac:dyDescent="0.25">
      <c r="A74" s="7" t="str">
        <f>IF(ISERROR(VLOOKUP($F74,Risk_Assessment!$A:$N,13,FALSE)),"",VLOOKUP($F74,Risk_Assessment!$A:$N,13,FALSE))</f>
        <v>TBC</v>
      </c>
      <c r="B74" s="7" t="str">
        <f>IF(ISERROR(VLOOKUP($F74,Risk_Assessment!$A:$N,7,FALSE)),"",VLOOKUP($F74,Risk_Assessment!$A:$N,7,FALSE))</f>
        <v>Z6</v>
      </c>
      <c r="C74" s="7" t="str">
        <f>IF(ISERROR(VLOOKUP($F74,Risk_Assessment!$A:$N,8,FALSE)),"",VLOOKUP($F74,Risk_Assessment!$A:$N,8,FALSE))</f>
        <v>Do operators have adequate (even if informal) general hygiene awareness?</v>
      </c>
      <c r="D74" s="7">
        <f>IF(ISERROR(VLOOKUP($F74,Risk_Assessment!$A:$N,11,FALSE)),"",VLOOKUP($F74,Risk_Assessment!$A:$N,11,FALSE))</f>
        <v>0</v>
      </c>
      <c r="E74" s="7">
        <f>IF(ISERROR(VLOOKUP($F74,Risk_Assessment!$A:$N,12,FALSE)),"",VLOOKUP($F74,Risk_Assessment!$A:$N,12,FALSE))</f>
        <v>0</v>
      </c>
      <c r="F74" s="10" t="str">
        <f t="shared" si="4"/>
        <v>TBC70</v>
      </c>
      <c r="G74" s="10">
        <f t="shared" si="2"/>
        <v>70</v>
      </c>
    </row>
    <row r="75" spans="1:7" ht="31.5" customHeight="1" x14ac:dyDescent="0.25">
      <c r="A75" s="7" t="str">
        <f>IF(ISERROR(VLOOKUP($F75,Risk_Assessment!$A:$N,13,FALSE)),"",VLOOKUP($F75,Risk_Assessment!$A:$N,13,FALSE))</f>
        <v>TBC</v>
      </c>
      <c r="B75" s="7" t="str">
        <f>IF(ISERROR(VLOOKUP($F75,Risk_Assessment!$A:$N,7,FALSE)),"",VLOOKUP($F75,Risk_Assessment!$A:$N,7,FALSE))</f>
        <v>Z7</v>
      </c>
      <c r="C75" s="7" t="str">
        <f>IF(ISERROR(VLOOKUP($F75,Risk_Assessment!$A:$N,8,FALSE)),"",VLOOKUP($F75,Risk_Assessment!$A:$N,8,FALSE))</f>
        <v>Is there a documented procedure for operation of valves including authorisation?</v>
      </c>
      <c r="D75" s="7">
        <f>IF(ISERROR(VLOOKUP($F75,Risk_Assessment!$A:$N,11,FALSE)),"",VLOOKUP($F75,Risk_Assessment!$A:$N,11,FALSE))</f>
        <v>0</v>
      </c>
      <c r="E75" s="7">
        <f>IF(ISERROR(VLOOKUP($F75,Risk_Assessment!$A:$N,12,FALSE)),"",VLOOKUP($F75,Risk_Assessment!$A:$N,12,FALSE))</f>
        <v>0</v>
      </c>
      <c r="F75" s="10" t="str">
        <f t="shared" si="4"/>
        <v>TBC71</v>
      </c>
      <c r="G75" s="10">
        <f t="shared" si="2"/>
        <v>71</v>
      </c>
    </row>
    <row r="76" spans="1:7" ht="31.5" customHeight="1" x14ac:dyDescent="0.25">
      <c r="A76" s="7" t="str">
        <f>IF(ISERROR(VLOOKUP($F76,Risk_Assessment!$A:$N,13,FALSE)),"",VLOOKUP($F76,Risk_Assessment!$A:$N,13,FALSE))</f>
        <v>TBC</v>
      </c>
      <c r="B76" s="7" t="str">
        <f>IF(ISERROR(VLOOKUP($F76,Risk_Assessment!$A:$N,7,FALSE)),"",VLOOKUP($F76,Risk_Assessment!$A:$N,7,FALSE))</f>
        <v>Z8</v>
      </c>
      <c r="C76" s="7" t="str">
        <f>IF(ISERROR(VLOOKUP($F76,Risk_Assessment!$A:$N,8,FALSE)),"",VLOOKUP($F76,Risk_Assessment!$A:$N,8,FALSE))</f>
        <v>Are there any records of reservoir cleaning and maintenance (at least bi-annually) ?</v>
      </c>
      <c r="D76" s="7">
        <f>IF(ISERROR(VLOOKUP($F76,Risk_Assessment!$A:$N,11,FALSE)),"",VLOOKUP($F76,Risk_Assessment!$A:$N,11,FALSE))</f>
        <v>0</v>
      </c>
      <c r="E76" s="7">
        <f>IF(ISERROR(VLOOKUP($F76,Risk_Assessment!$A:$N,12,FALSE)),"",VLOOKUP($F76,Risk_Assessment!$A:$N,12,FALSE))</f>
        <v>0</v>
      </c>
      <c r="F76" s="10" t="str">
        <f t="shared" si="4"/>
        <v>TBC72</v>
      </c>
      <c r="G76" s="10">
        <f t="shared" si="2"/>
        <v>72</v>
      </c>
    </row>
    <row r="77" spans="1:7" ht="31.5" customHeight="1" x14ac:dyDescent="0.25">
      <c r="A77" s="7" t="str">
        <f>IF(ISERROR(VLOOKUP($F77,Risk_Assessment!$A:$N,13,FALSE)),"",VLOOKUP($F77,Risk_Assessment!$A:$N,13,FALSE))</f>
        <v>TBC</v>
      </c>
      <c r="B77" s="7" t="str">
        <f>IF(ISERROR(VLOOKUP($F77,Risk_Assessment!$A:$N,7,FALSE)),"",VLOOKUP($F77,Risk_Assessment!$A:$N,7,FALSE))</f>
        <v>Z9</v>
      </c>
      <c r="C77" s="7" t="str">
        <f>IF(ISERROR(VLOOKUP($F77,Risk_Assessment!$A:$N,8,FALSE)),"",VLOOKUP($F77,Risk_Assessment!$A:$N,8,FALSE))</f>
        <v>Are the records checked to ensure the required maintenance and checks have been carried out satisfactorily?</v>
      </c>
      <c r="D77" s="7">
        <f>IF(ISERROR(VLOOKUP($F77,Risk_Assessment!$A:$N,11,FALSE)),"",VLOOKUP($F77,Risk_Assessment!$A:$N,11,FALSE))</f>
        <v>0</v>
      </c>
      <c r="E77" s="7">
        <f>IF(ISERROR(VLOOKUP($F77,Risk_Assessment!$A:$N,12,FALSE)),"",VLOOKUP($F77,Risk_Assessment!$A:$N,12,FALSE))</f>
        <v>0</v>
      </c>
      <c r="F77" s="10" t="str">
        <f t="shared" si="4"/>
        <v>TBC73</v>
      </c>
      <c r="G77" s="10">
        <f t="shared" si="2"/>
        <v>73</v>
      </c>
    </row>
    <row r="78" spans="1:7" ht="31.5" customHeight="1" x14ac:dyDescent="0.25">
      <c r="A78" s="7" t="str">
        <f>IF(ISERROR(VLOOKUP($F78,Risk_Assessment!$A:$N,13,FALSE)),"",VLOOKUP($F78,Risk_Assessment!$A:$N,13,FALSE))</f>
        <v>TBC</v>
      </c>
      <c r="B78" s="7" t="str">
        <f>IF(ISERROR(VLOOKUP($F78,Risk_Assessment!$A:$N,7,FALSE)),"",VLOOKUP($F78,Risk_Assessment!$A:$N,7,FALSE))</f>
        <v>Z10</v>
      </c>
      <c r="C78" s="7" t="str">
        <f>IF(ISERROR(VLOOKUP($F78,Risk_Assessment!$A:$N,8,FALSE)),"",VLOOKUP($F78,Risk_Assessment!$A:$N,8,FALSE))</f>
        <v>Is there a stock control process for any chemicals used to ensure their continuous availability?</v>
      </c>
      <c r="D78" s="7">
        <f>IF(ISERROR(VLOOKUP($F78,Risk_Assessment!$A:$N,11,FALSE)),"",VLOOKUP($F78,Risk_Assessment!$A:$N,11,FALSE))</f>
        <v>0</v>
      </c>
      <c r="E78" s="7">
        <f>IF(ISERROR(VLOOKUP($F78,Risk_Assessment!$A:$N,12,FALSE)),"",VLOOKUP($F78,Risk_Assessment!$A:$N,12,FALSE))</f>
        <v>0</v>
      </c>
      <c r="F78" s="10" t="str">
        <f t="shared" si="4"/>
        <v>TBC74</v>
      </c>
      <c r="G78" s="10">
        <f t="shared" si="2"/>
        <v>74</v>
      </c>
    </row>
    <row r="79" spans="1:7" ht="31.5" customHeight="1" x14ac:dyDescent="0.25">
      <c r="A79" s="7" t="str">
        <f>IF(ISERROR(VLOOKUP($F79,Risk_Assessment!$A:$N,13,FALSE)),"",VLOOKUP($F79,Risk_Assessment!$A:$N,13,FALSE))</f>
        <v>TBC</v>
      </c>
      <c r="B79" s="7" t="str">
        <f>IF(ISERROR(VLOOKUP($F79,Risk_Assessment!$A:$N,7,FALSE)),"",VLOOKUP($F79,Risk_Assessment!$A:$N,7,FALSE))</f>
        <v>Z11</v>
      </c>
      <c r="C79" s="7" t="str">
        <f>IF(ISERROR(VLOOKUP($F79,Risk_Assessment!$A:$N,8,FALSE)),"",VLOOKUP($F79,Risk_Assessment!$A:$N,8,FALSE))</f>
        <v>Is there a stock control process for any key spare parts/equipment?</v>
      </c>
      <c r="D79" s="7">
        <f>IF(ISERROR(VLOOKUP($F79,Risk_Assessment!$A:$N,11,FALSE)),"",VLOOKUP($F79,Risk_Assessment!$A:$N,11,FALSE))</f>
        <v>0</v>
      </c>
      <c r="E79" s="7">
        <f>IF(ISERROR(VLOOKUP($F79,Risk_Assessment!$A:$N,12,FALSE)),"",VLOOKUP($F79,Risk_Assessment!$A:$N,12,FALSE))</f>
        <v>0</v>
      </c>
      <c r="F79" s="10" t="str">
        <f t="shared" si="4"/>
        <v>TBC75</v>
      </c>
      <c r="G79" s="10">
        <f t="shared" si="2"/>
        <v>75</v>
      </c>
    </row>
    <row r="80" spans="1:7" ht="31.5" customHeight="1" x14ac:dyDescent="0.25">
      <c r="A80" s="7" t="str">
        <f>IF(ISERROR(VLOOKUP($F80,Risk_Assessment!$A:$N,13,FALSE)),"",VLOOKUP($F80,Risk_Assessment!$A:$N,13,FALSE))</f>
        <v>TBC</v>
      </c>
      <c r="B80" s="7" t="str">
        <f>IF(ISERROR(VLOOKUP($F80,Risk_Assessment!$A:$N,7,FALSE)),"",VLOOKUP($F80,Risk_Assessment!$A:$N,7,FALSE))</f>
        <v>Z12</v>
      </c>
      <c r="C80" s="7" t="str">
        <f>IF(ISERROR(VLOOKUP($F80,Risk_Assessment!$A:$N,8,FALSE)),"",VLOOKUP($F80,Risk_Assessment!$A:$N,8,FALSE))</f>
        <v>Is there a documented contingency plan in the event of power failure, equipment failure?</v>
      </c>
      <c r="D80" s="7">
        <f>IF(ISERROR(VLOOKUP($F80,Risk_Assessment!$A:$N,11,FALSE)),"",VLOOKUP($F80,Risk_Assessment!$A:$N,11,FALSE))</f>
        <v>0</v>
      </c>
      <c r="E80" s="7">
        <f>IF(ISERROR(VLOOKUP($F80,Risk_Assessment!$A:$N,12,FALSE)),"",VLOOKUP($F80,Risk_Assessment!$A:$N,12,FALSE))</f>
        <v>0</v>
      </c>
      <c r="F80" s="10" t="str">
        <f t="shared" si="4"/>
        <v>TBC76</v>
      </c>
      <c r="G80" s="10">
        <f t="shared" si="2"/>
        <v>76</v>
      </c>
    </row>
    <row r="81" spans="1:7" ht="31.5" hidden="1" customHeight="1" x14ac:dyDescent="0.25">
      <c r="A81" s="7" t="str">
        <f>IF(ISERROR(VLOOKUP($F81,Risk_Assessment!$A:$N,13,FALSE)),"",VLOOKUP($F81,Risk_Assessment!$A:$N,13,FALSE))</f>
        <v>TBC</v>
      </c>
      <c r="B81" s="7" t="str">
        <f>IF(ISERROR(VLOOKUP($F81,Risk_Assessment!$A:$N,7,FALSE)),"",VLOOKUP($F81,Risk_Assessment!$A:$N,7,FALSE))</f>
        <v>Z13</v>
      </c>
      <c r="C81" s="7" t="str">
        <f>IF(ISERROR(VLOOKUP($F81,Risk_Assessment!$A:$N,8,FALSE)),"",VLOOKUP($F81,Risk_Assessment!$A:$N,8,FALSE))</f>
        <v>Is the person nominated to manage the supply trained to run and maintain the supply?</v>
      </c>
      <c r="D81" s="7">
        <f>IF(ISERROR(VLOOKUP($F81,Risk_Assessment!$A:$N,11,FALSE)),"",VLOOKUP($F81,Risk_Assessment!$A:$N,11,FALSE))</f>
        <v>0</v>
      </c>
      <c r="E81" s="7">
        <f>IF(ISERROR(VLOOKUP($F81,Risk_Assessment!$A:$N,12,FALSE)),"",VLOOKUP($F81,Risk_Assessment!$A:$N,12,FALSE))</f>
        <v>0</v>
      </c>
      <c r="F81" s="10" t="str">
        <f t="shared" si="4"/>
        <v>TBC77</v>
      </c>
      <c r="G81" s="10">
        <f t="shared" ref="G81:G130" si="5">G80+1</f>
        <v>77</v>
      </c>
    </row>
    <row r="82" spans="1:7" ht="31.5" hidden="1" customHeight="1" x14ac:dyDescent="0.25">
      <c r="A82" s="7" t="str">
        <f>IF(ISERROR(VLOOKUP($F82,Risk_Assessment!$A:$N,13,FALSE)),"",VLOOKUP($F82,Risk_Assessment!$A:$N,13,FALSE))</f>
        <v>TBC</v>
      </c>
      <c r="B82" s="7" t="str">
        <f>IF(ISERROR(VLOOKUP($F82,Risk_Assessment!$A:$N,7,FALSE)),"",VLOOKUP($F82,Risk_Assessment!$A:$N,7,FALSE))</f>
        <v>Z14</v>
      </c>
      <c r="C82" s="7" t="str">
        <f>IF(ISERROR(VLOOKUP($F82,Risk_Assessment!$A:$N,8,FALSE)),"",VLOOKUP($F82,Risk_Assessment!$A:$N,8,FALSE))</f>
        <v>Is there a nominated person to run the supply when the above person is unavailable?</v>
      </c>
      <c r="D82" s="7">
        <f>IF(ISERROR(VLOOKUP($F82,Risk_Assessment!$A:$N,11,FALSE)),"",VLOOKUP($F82,Risk_Assessment!$A:$N,11,FALSE))</f>
        <v>0</v>
      </c>
      <c r="E82" s="7">
        <f>IF(ISERROR(VLOOKUP($F82,Risk_Assessment!$A:$N,12,FALSE)),"",VLOOKUP($F82,Risk_Assessment!$A:$N,12,FALSE))</f>
        <v>0</v>
      </c>
      <c r="F82" s="10" t="str">
        <f t="shared" si="4"/>
        <v>TBC78</v>
      </c>
      <c r="G82" s="10">
        <f t="shared" si="5"/>
        <v>78</v>
      </c>
    </row>
    <row r="83" spans="1:7" ht="31.5" hidden="1" customHeight="1" x14ac:dyDescent="0.25">
      <c r="A83" s="7" t="str">
        <f>IF(ISERROR(VLOOKUP($F83,Risk_Assessment!$A:$N,13,FALSE)),"",VLOOKUP($F83,Risk_Assessment!$A:$N,13,FALSE))</f>
        <v>TBC</v>
      </c>
      <c r="B83" s="7" t="str">
        <f>IF(ISERROR(VLOOKUP($F83,Risk_Assessment!$A:$N,7,FALSE)),"",VLOOKUP($F83,Risk_Assessment!$A:$N,7,FALSE))</f>
        <v>Z15</v>
      </c>
      <c r="C83" s="7" t="str">
        <f>IF(ISERROR(VLOOKUP($F83,Risk_Assessment!$A:$N,8,FALSE)),"",VLOOKUP($F83,Risk_Assessment!$A:$N,8,FALSE))</f>
        <v>Is there a documented system to report emergencies to management/owner of supply?</v>
      </c>
      <c r="D83" s="7">
        <f>IF(ISERROR(VLOOKUP($F83,Risk_Assessment!$A:$N,11,FALSE)),"",VLOOKUP($F83,Risk_Assessment!$A:$N,11,FALSE))</f>
        <v>0</v>
      </c>
      <c r="E83" s="7">
        <f>IF(ISERROR(VLOOKUP($F83,Risk_Assessment!$A:$N,12,FALSE)),"",VLOOKUP($F83,Risk_Assessment!$A:$N,12,FALSE))</f>
        <v>0</v>
      </c>
      <c r="F83" s="10" t="str">
        <f t="shared" si="4"/>
        <v>TBC79</v>
      </c>
      <c r="G83" s="10">
        <f t="shared" si="5"/>
        <v>79</v>
      </c>
    </row>
    <row r="84" spans="1:7" ht="31.5" hidden="1" customHeight="1" x14ac:dyDescent="0.25">
      <c r="A84" s="7" t="str">
        <f>IF(ISERROR(VLOOKUP($F84,Risk_Assessment!$A:$N,13,FALSE)),"",VLOOKUP($F84,Risk_Assessment!$A:$N,13,FALSE))</f>
        <v>TBC</v>
      </c>
      <c r="B84" s="7" t="str">
        <f>IF(ISERROR(VLOOKUP($F84,Risk_Assessment!$A:$N,7,FALSE)),"",VLOOKUP($F84,Risk_Assessment!$A:$N,7,FALSE))</f>
        <v>Z16</v>
      </c>
      <c r="C84" s="7" t="str">
        <f>IF(ISERROR(VLOOKUP($F84,Risk_Assessment!$A:$N,8,FALSE)),"",VLOOKUP($F84,Risk_Assessment!$A:$N,8,FALSE))</f>
        <v>Are there calibration schedules in place for key dosing and monitoring equipment?</v>
      </c>
      <c r="D84" s="7">
        <f>IF(ISERROR(VLOOKUP($F84,Risk_Assessment!$A:$N,11,FALSE)),"",VLOOKUP($F84,Risk_Assessment!$A:$N,11,FALSE))</f>
        <v>0</v>
      </c>
      <c r="E84" s="7">
        <f>IF(ISERROR(VLOOKUP($F84,Risk_Assessment!$A:$N,12,FALSE)),"",VLOOKUP($F84,Risk_Assessment!$A:$N,12,FALSE))</f>
        <v>0</v>
      </c>
      <c r="F84" s="10" t="str">
        <f t="shared" si="4"/>
        <v>TBC80</v>
      </c>
      <c r="G84" s="10">
        <f t="shared" si="5"/>
        <v>80</v>
      </c>
    </row>
    <row r="85" spans="1:7" ht="31.5" hidden="1" customHeight="1" x14ac:dyDescent="0.25">
      <c r="A85" s="7" t="str">
        <f>IF(ISERROR(VLOOKUP($F85,Risk_Assessment!$A:$N,13,FALSE)),"",VLOOKUP($F85,Risk_Assessment!$A:$N,13,FALSE))</f>
        <v>TBC</v>
      </c>
      <c r="B85" s="7" t="str">
        <f>IF(ISERROR(VLOOKUP($F85,Risk_Assessment!$A:$N,7,FALSE)),"",VLOOKUP($F85,Risk_Assessment!$A:$N,7,FALSE))</f>
        <v>Z17</v>
      </c>
      <c r="C85" s="7" t="str">
        <f>IF(ISERROR(VLOOKUP($F85,Risk_Assessment!$A:$N,8,FALSE)),"",VLOOKUP($F85,Risk_Assessment!$A:$N,8,FALSE))</f>
        <v>Is there a weekly site inspection to check for changes (e.g. Dead sheep, broken fence)?</v>
      </c>
      <c r="D85" s="7">
        <f>IF(ISERROR(VLOOKUP($F85,Risk_Assessment!$A:$N,11,FALSE)),"",VLOOKUP($F85,Risk_Assessment!$A:$N,11,FALSE))</f>
        <v>0</v>
      </c>
      <c r="E85" s="7">
        <f>IF(ISERROR(VLOOKUP($F85,Risk_Assessment!$A:$N,12,FALSE)),"",VLOOKUP($F85,Risk_Assessment!$A:$N,12,FALSE))</f>
        <v>0</v>
      </c>
      <c r="F85" s="10" t="str">
        <f t="shared" si="4"/>
        <v>TBC81</v>
      </c>
      <c r="G85" s="10">
        <f t="shared" si="5"/>
        <v>81</v>
      </c>
    </row>
    <row r="86" spans="1:7" ht="31.5" hidden="1" customHeight="1" x14ac:dyDescent="0.25">
      <c r="A86" s="7" t="str">
        <f>IF(ISERROR(VLOOKUP($F86,Risk_Assessment!$A:$N,13,FALSE)),"",VLOOKUP($F86,Risk_Assessment!$A:$N,13,FALSE))</f>
        <v>TBC</v>
      </c>
      <c r="B86" s="7" t="str">
        <f>IF(ISERROR(VLOOKUP($F86,Risk_Assessment!$A:$N,7,FALSE)),"",VLOOKUP($F86,Risk_Assessment!$A:$N,7,FALSE))</f>
        <v>Z18</v>
      </c>
      <c r="C86" s="7" t="str">
        <f>IF(ISERROR(VLOOKUP($F86,Risk_Assessment!$A:$N,8,FALSE)),"",VLOOKUP($F86,Risk_Assessment!$A:$N,8,FALSE))</f>
        <v>Are there appropriate procedures for rectifying customer complaints?</v>
      </c>
      <c r="D86" s="7">
        <f>IF(ISERROR(VLOOKUP($F86,Risk_Assessment!$A:$N,11,FALSE)),"",VLOOKUP($F86,Risk_Assessment!$A:$N,11,FALSE))</f>
        <v>0</v>
      </c>
      <c r="E86" s="7">
        <f>IF(ISERROR(VLOOKUP($F86,Risk_Assessment!$A:$N,12,FALSE)),"",VLOOKUP($F86,Risk_Assessment!$A:$N,12,FALSE))</f>
        <v>0</v>
      </c>
      <c r="F86" s="10" t="str">
        <f t="shared" si="4"/>
        <v>TBC82</v>
      </c>
      <c r="G86" s="10">
        <f t="shared" si="5"/>
        <v>82</v>
      </c>
    </row>
    <row r="87" spans="1:7" ht="31.5" hidden="1" customHeight="1" x14ac:dyDescent="0.25">
      <c r="A87" s="7" t="str">
        <f>IF(ISERROR(VLOOKUP($F87,Risk_Assessment!$A:$N,13,FALSE)),"",VLOOKUP($F87,Risk_Assessment!$A:$N,13,FALSE))</f>
        <v>TBC</v>
      </c>
      <c r="B87" s="7" t="str">
        <f>IF(ISERROR(VLOOKUP($F87,Risk_Assessment!$A:$N,7,FALSE)),"",VLOOKUP($F87,Risk_Assessment!$A:$N,7,FALSE))</f>
        <v>Z19</v>
      </c>
      <c r="C87" s="7" t="str">
        <f>IF(ISERROR(VLOOKUP($F87,Risk_Assessment!$A:$N,8,FALSE)),"",VLOOKUP($F87,Risk_Assessment!$A:$N,8,FALSE))</f>
        <v>Are there procedures and records in place to inform the LA of any changes to the risk assessment?</v>
      </c>
      <c r="D87" s="7">
        <f>IF(ISERROR(VLOOKUP($F87,Risk_Assessment!$A:$N,11,FALSE)),"",VLOOKUP($F87,Risk_Assessment!$A:$N,11,FALSE))</f>
        <v>0</v>
      </c>
      <c r="E87" s="7">
        <f>IF(ISERROR(VLOOKUP($F87,Risk_Assessment!$A:$N,12,FALSE)),"",VLOOKUP($F87,Risk_Assessment!$A:$N,12,FALSE))</f>
        <v>0</v>
      </c>
      <c r="F87" s="10" t="str">
        <f t="shared" si="4"/>
        <v>TBC83</v>
      </c>
      <c r="G87" s="10">
        <f t="shared" si="5"/>
        <v>83</v>
      </c>
    </row>
    <row r="88" spans="1:7" ht="31.5" hidden="1" customHeight="1" x14ac:dyDescent="0.25">
      <c r="A88" s="7" t="str">
        <f>IF(ISERROR(VLOOKUP($F88,Risk_Assessment!$A:$N,13,FALSE)),"",VLOOKUP($F88,Risk_Assessment!$A:$N,13,FALSE))</f>
        <v>TBC</v>
      </c>
      <c r="B88" s="7" t="str">
        <f>IF(ISERROR(VLOOKUP($F88,Risk_Assessment!$A:$N,7,FALSE)),"",VLOOKUP($F88,Risk_Assessment!$A:$N,7,FALSE))</f>
        <v>Z20</v>
      </c>
      <c r="C88" s="7" t="str">
        <f>IF(ISERROR(VLOOKUP($F88,Risk_Assessment!$A:$N,8,FALSE)),"",VLOOKUP($F88,Risk_Assessment!$A:$N,8,FALSE))</f>
        <v>If a risk assessment has previously been carried out, is there a plan for delivering the required improvements?</v>
      </c>
      <c r="D88" s="7">
        <f>IF(ISERROR(VLOOKUP($F88,Risk_Assessment!$A:$N,11,FALSE)),"",VLOOKUP($F88,Risk_Assessment!$A:$N,11,FALSE))</f>
        <v>0</v>
      </c>
      <c r="E88" s="7">
        <f>IF(ISERROR(VLOOKUP($F88,Risk_Assessment!$A:$N,12,FALSE)),"",VLOOKUP($F88,Risk_Assessment!$A:$N,12,FALSE))</f>
        <v>0</v>
      </c>
      <c r="F88" s="10" t="str">
        <f t="shared" si="4"/>
        <v>TBC84</v>
      </c>
      <c r="G88" s="10">
        <f t="shared" si="5"/>
        <v>84</v>
      </c>
    </row>
    <row r="89" spans="1:7" ht="31.5" hidden="1" customHeight="1" x14ac:dyDescent="0.25">
      <c r="A89" s="7" t="str">
        <f>IF(ISERROR(VLOOKUP($F89,Risk_Assessment!$A:$N,13,FALSE)),"",VLOOKUP($F89,Risk_Assessment!$A:$N,13,FALSE))</f>
        <v>TBC</v>
      </c>
      <c r="B89" s="7" t="str">
        <f>IF(ISERROR(VLOOKUP($F89,Risk_Assessment!$A:$N,7,FALSE)),"",VLOOKUP($F89,Risk_Assessment!$A:$N,7,FALSE))</f>
        <v>Z21</v>
      </c>
      <c r="C89" s="7" t="str">
        <f>IF(ISERROR(VLOOKUP($F89,Risk_Assessment!$A:$N,8,FALSE)),"",VLOOKUP($F89,Risk_Assessment!$A:$N,8,FALSE))</f>
        <v xml:space="preserve">Is there a detailed plan of the site including details of source, tanks, distribution pipes, valves (material, age) etc. </v>
      </c>
      <c r="D89" s="7">
        <f>IF(ISERROR(VLOOKUP($F89,Risk_Assessment!$A:$N,11,FALSE)),"",VLOOKUP($F89,Risk_Assessment!$A:$N,11,FALSE))</f>
        <v>0</v>
      </c>
      <c r="E89" s="7">
        <f>IF(ISERROR(VLOOKUP($F89,Risk_Assessment!$A:$N,12,FALSE)),"",VLOOKUP($F89,Risk_Assessment!$A:$N,12,FALSE))</f>
        <v>0</v>
      </c>
      <c r="F89" s="10" t="str">
        <f t="shared" si="4"/>
        <v>TBC85</v>
      </c>
      <c r="G89" s="10">
        <f t="shared" si="5"/>
        <v>85</v>
      </c>
    </row>
    <row r="90" spans="1:7" ht="31.5" hidden="1" customHeight="1" x14ac:dyDescent="0.25">
      <c r="A90" s="7" t="str">
        <f>IF(ISERROR(VLOOKUP($F90,Risk_Assessment!$A:$N,13,FALSE)),"",VLOOKUP($F90,Risk_Assessment!$A:$N,13,FALSE))</f>
        <v>TBC</v>
      </c>
      <c r="B90" s="7" t="str">
        <f>IF(ISERROR(VLOOKUP($F90,Risk_Assessment!$A:$N,7,FALSE)),"",VLOOKUP($F90,Risk_Assessment!$A:$N,7,FALSE))</f>
        <v>Z22</v>
      </c>
      <c r="C90" s="7" t="str">
        <f>IF(ISERROR(VLOOKUP($F90,Risk_Assessment!$A:$N,8,FALSE)),"",VLOOKUP($F90,Risk_Assessment!$A:$N,8,FALSE))</f>
        <v>Is there a documented contingency for the supply running out?</v>
      </c>
      <c r="D90" s="7">
        <f>IF(ISERROR(VLOOKUP($F90,Risk_Assessment!$A:$N,11,FALSE)),"",VLOOKUP($F90,Risk_Assessment!$A:$N,11,FALSE))</f>
        <v>0</v>
      </c>
      <c r="E90" s="7">
        <f>IF(ISERROR(VLOOKUP($F90,Risk_Assessment!$A:$N,12,FALSE)),"",VLOOKUP($F90,Risk_Assessment!$A:$N,12,FALSE))</f>
        <v>0</v>
      </c>
      <c r="F90" s="10" t="str">
        <f t="shared" si="4"/>
        <v>TBC86</v>
      </c>
      <c r="G90" s="10">
        <f t="shared" si="5"/>
        <v>86</v>
      </c>
    </row>
    <row r="91" spans="1:7" ht="31.5" hidden="1" customHeight="1" x14ac:dyDescent="0.25">
      <c r="A91" s="7" t="str">
        <f>IF(ISERROR(VLOOKUP($F91,Risk_Assessment!$A:$N,13,FALSE)),"",VLOOKUP($F91,Risk_Assessment!$A:$N,13,FALSE))</f>
        <v>TBC</v>
      </c>
      <c r="B91" s="7" t="str">
        <f>IF(ISERROR(VLOOKUP($F91,Risk_Assessment!$A:$N,7,FALSE)),"",VLOOKUP($F91,Risk_Assessment!$A:$N,7,FALSE))</f>
        <v>Z23</v>
      </c>
      <c r="C91" s="7" t="str">
        <f>IF(ISERROR(VLOOKUP($F91,Risk_Assessment!$A:$N,8,FALSE)),"",VLOOKUP($F91,Risk_Assessment!$A:$N,8,FALSE))</f>
        <v>Do the treatment chemicals and materials conform to Regulation 5? Have all new installations since 2010 complied with Regulation 5 (or equivalent in Wales) – products and processes</v>
      </c>
      <c r="D91" s="7">
        <f>IF(ISERROR(VLOOKUP($F91,Risk_Assessment!$A:$N,11,FALSE)),"",VLOOKUP($F91,Risk_Assessment!$A:$N,11,FALSE))</f>
        <v>0</v>
      </c>
      <c r="E91" s="7">
        <f>IF(ISERROR(VLOOKUP($F91,Risk_Assessment!$A:$N,12,FALSE)),"",VLOOKUP($F91,Risk_Assessment!$A:$N,12,FALSE))</f>
        <v>0</v>
      </c>
      <c r="F91" s="10" t="str">
        <f t="shared" si="4"/>
        <v>TBC87</v>
      </c>
      <c r="G91" s="10">
        <f t="shared" si="5"/>
        <v>87</v>
      </c>
    </row>
    <row r="92" spans="1:7" ht="31.5" hidden="1" customHeight="1" x14ac:dyDescent="0.25">
      <c r="A92" s="7" t="str">
        <f>IF(ISERROR(VLOOKUP($F92,Risk_Assessment!$A:$N,13,FALSE)),"",VLOOKUP($F92,Risk_Assessment!$A:$N,13,FALSE))</f>
        <v>TBC</v>
      </c>
      <c r="B92" s="7" t="str">
        <f>IF(ISERROR(VLOOKUP($F92,Risk_Assessment!$A:$N,7,FALSE)),"",VLOOKUP($F92,Risk_Assessment!$A:$N,7,FALSE))</f>
        <v>Z24</v>
      </c>
      <c r="C92" s="7" t="str">
        <f>IF(ISERROR(VLOOKUP($F92,Risk_Assessment!$A:$N,8,FALSE)),"",VLOOKUP($F92,Risk_Assessment!$A:$N,8,FALSE))</f>
        <v>Do all materials involved in the distribution system conform to Regulation 5? Have all new installations since 2010 complied with Regulation 5 (or equivalent in Wales) – products and processes?</v>
      </c>
      <c r="D92" s="7">
        <f>IF(ISERROR(VLOOKUP($F92,Risk_Assessment!$A:$N,11,FALSE)),"",VLOOKUP($F92,Risk_Assessment!$A:$N,11,FALSE))</f>
        <v>0</v>
      </c>
      <c r="E92" s="7">
        <f>IF(ISERROR(VLOOKUP($F92,Risk_Assessment!$A:$N,12,FALSE)),"",VLOOKUP($F92,Risk_Assessment!$A:$N,12,FALSE))</f>
        <v>0</v>
      </c>
      <c r="F92" s="10" t="str">
        <f t="shared" si="4"/>
        <v>TBC88</v>
      </c>
      <c r="G92" s="10">
        <f t="shared" si="5"/>
        <v>88</v>
      </c>
    </row>
    <row r="93" spans="1:7" ht="31.5" hidden="1" customHeight="1" x14ac:dyDescent="0.25">
      <c r="A93" s="7" t="str">
        <f>IF(ISERROR(VLOOKUP($F93,Risk_Assessment!$A:$N,13,FALSE)),"",VLOOKUP($F93,Risk_Assessment!$A:$N,13,FALSE))</f>
        <v>TBC</v>
      </c>
      <c r="B93" s="7" t="str">
        <f>IF(ISERROR(VLOOKUP($F93,Risk_Assessment!$A:$N,7,FALSE)),"",VLOOKUP($F93,Risk_Assessment!$A:$N,7,FALSE))</f>
        <v>Z25</v>
      </c>
      <c r="C93" s="7" t="str">
        <f>IF(ISERROR(VLOOKUP($F93,Risk_Assessment!$A:$N,8,FALSE)),"",VLOOKUP($F93,Risk_Assessment!$A:$N,8,FALSE))</f>
        <v>Is there a documented procedure for carrying out mains tappings (making new connections into pipes)?</v>
      </c>
      <c r="D93" s="7">
        <f>IF(ISERROR(VLOOKUP($F93,Risk_Assessment!$A:$N,11,FALSE)),"",VLOOKUP($F93,Risk_Assessment!$A:$N,11,FALSE))</f>
        <v>0</v>
      </c>
      <c r="E93" s="7">
        <f>IF(ISERROR(VLOOKUP($F93,Risk_Assessment!$A:$N,12,FALSE)),"",VLOOKUP($F93,Risk_Assessment!$A:$N,12,FALSE))</f>
        <v>0</v>
      </c>
      <c r="F93" s="10" t="str">
        <f t="shared" si="4"/>
        <v>TBC89</v>
      </c>
      <c r="G93" s="10">
        <f t="shared" si="5"/>
        <v>89</v>
      </c>
    </row>
    <row r="94" spans="1:7" ht="31.5" hidden="1" customHeight="1" x14ac:dyDescent="0.25">
      <c r="A94" s="7" t="str">
        <f>IF(ISERROR(VLOOKUP($F94,Risk_Assessment!$A:$N,13,FALSE)),"",VLOOKUP($F94,Risk_Assessment!$A:$N,13,FALSE))</f>
        <v>TBC</v>
      </c>
      <c r="B94" s="7" t="str">
        <f>IF(ISERROR(VLOOKUP($F94,Risk_Assessment!$A:$N,7,FALSE)),"",VLOOKUP($F94,Risk_Assessment!$A:$N,7,FALSE))</f>
        <v>Z26</v>
      </c>
      <c r="C94" s="7" t="str">
        <f>IF(ISERROR(VLOOKUP($F94,Risk_Assessment!$A:$N,8,FALSE)),"",VLOOKUP($F94,Risk_Assessment!$A:$N,8,FALSE))</f>
        <v>Are persons carrying out this work competent and trained in this procedure?(e.g. approved by a water company or part of the Water Safe Scheme)?</v>
      </c>
      <c r="D94" s="7">
        <f>IF(ISERROR(VLOOKUP($F94,Risk_Assessment!$A:$N,11,FALSE)),"",VLOOKUP($F94,Risk_Assessment!$A:$N,11,FALSE))</f>
        <v>0</v>
      </c>
      <c r="E94" s="7">
        <f>IF(ISERROR(VLOOKUP($F94,Risk_Assessment!$A:$N,12,FALSE)),"",VLOOKUP($F94,Risk_Assessment!$A:$N,12,FALSE))</f>
        <v>0</v>
      </c>
      <c r="F94" s="10" t="str">
        <f t="shared" si="4"/>
        <v>TBC90</v>
      </c>
      <c r="G94" s="10">
        <f t="shared" si="5"/>
        <v>90</v>
      </c>
    </row>
    <row r="95" spans="1:7" ht="31.5" hidden="1" customHeight="1" x14ac:dyDescent="0.25">
      <c r="A95" s="7" t="str">
        <f>IF(ISERROR(VLOOKUP($F95,Risk_Assessment!$A:$N,13,FALSE)),"",VLOOKUP($F95,Risk_Assessment!$A:$N,13,FALSE))</f>
        <v>TBC</v>
      </c>
      <c r="B95" s="7" t="str">
        <f>IF(ISERROR(VLOOKUP($F95,Risk_Assessment!$A:$N,7,FALSE)),"",VLOOKUP($F95,Risk_Assessment!$A:$N,7,FALSE))</f>
        <v>Z27</v>
      </c>
      <c r="C95" s="7" t="str">
        <f>IF(ISERROR(VLOOKUP($F95,Risk_Assessment!$A:$N,8,FALSE)),"",VLOOKUP($F95,Risk_Assessment!$A:$N,8,FALSE))</f>
        <v>Any additional site specific hazard(s) associated with management</v>
      </c>
      <c r="D95" s="7">
        <f>IF(ISERROR(VLOOKUP($F95,Risk_Assessment!$A:$N,11,FALSE)),"",VLOOKUP($F95,Risk_Assessment!$A:$N,11,FALSE))</f>
        <v>0</v>
      </c>
      <c r="E95" s="7">
        <f>IF(ISERROR(VLOOKUP($F95,Risk_Assessment!$A:$N,12,FALSE)),"",VLOOKUP($F95,Risk_Assessment!$A:$N,12,FALSE))</f>
        <v>0</v>
      </c>
      <c r="F95" s="10" t="str">
        <f t="shared" si="4"/>
        <v>TBC91</v>
      </c>
      <c r="G95" s="10">
        <f t="shared" si="5"/>
        <v>91</v>
      </c>
    </row>
    <row r="96" spans="1:7" ht="31.5" hidden="1" customHeight="1" x14ac:dyDescent="0.25">
      <c r="A96" s="7" t="str">
        <f>IF(ISERROR(VLOOKUP($F96,Risk_Assessment!$A:$N,13,FALSE)),"",VLOOKUP($F96,Risk_Assessment!$A:$N,13,FALSE))</f>
        <v/>
      </c>
      <c r="B96" s="7" t="str">
        <f>IF(ISERROR(VLOOKUP($F96,Risk_Assessment!$A:$N,7,FALSE)),"",VLOOKUP($F96,Risk_Assessment!$A:$N,7,FALSE))</f>
        <v/>
      </c>
      <c r="C96" s="7" t="str">
        <f>IF(ISERROR(VLOOKUP($F96,Risk_Assessment!$A:$N,8,FALSE)),"",VLOOKUP($F96,Risk_Assessment!$A:$N,8,FALSE))</f>
        <v/>
      </c>
      <c r="D96" s="7" t="str">
        <f>IF(ISERROR(VLOOKUP($F96,Risk_Assessment!$A:$N,11,FALSE)),"",VLOOKUP($F96,Risk_Assessment!$A:$N,11,FALSE))</f>
        <v/>
      </c>
      <c r="E96" s="7" t="str">
        <f>IF(ISERROR(VLOOKUP($F96,Risk_Assessment!$A:$N,12,FALSE)),"",VLOOKUP($F96,Risk_Assessment!$A:$N,12,FALSE))</f>
        <v/>
      </c>
      <c r="F96" s="10" t="str">
        <f t="shared" si="4"/>
        <v>TBC92</v>
      </c>
      <c r="G96" s="10">
        <f t="shared" si="5"/>
        <v>92</v>
      </c>
    </row>
    <row r="97" spans="1:7" ht="31.5" hidden="1" customHeight="1" x14ac:dyDescent="0.25">
      <c r="A97" s="7" t="str">
        <f>IF(ISERROR(VLOOKUP($F97,Risk_Assessment!$A:$N,13,FALSE)),"",VLOOKUP($F97,Risk_Assessment!$A:$N,13,FALSE))</f>
        <v/>
      </c>
      <c r="B97" s="7" t="str">
        <f>IF(ISERROR(VLOOKUP($F97,Risk_Assessment!$A:$N,7,FALSE)),"",VLOOKUP($F97,Risk_Assessment!$A:$N,7,FALSE))</f>
        <v/>
      </c>
      <c r="C97" s="7" t="str">
        <f>IF(ISERROR(VLOOKUP($F97,Risk_Assessment!$A:$N,8,FALSE)),"",VLOOKUP($F97,Risk_Assessment!$A:$N,8,FALSE))</f>
        <v/>
      </c>
      <c r="D97" s="7" t="str">
        <f>IF(ISERROR(VLOOKUP($F97,Risk_Assessment!$A:$N,11,FALSE)),"",VLOOKUP($F97,Risk_Assessment!$A:$N,11,FALSE))</f>
        <v/>
      </c>
      <c r="E97" s="7" t="str">
        <f>IF(ISERROR(VLOOKUP($F97,Risk_Assessment!$A:$N,12,FALSE)),"",VLOOKUP($F97,Risk_Assessment!$A:$N,12,FALSE))</f>
        <v/>
      </c>
      <c r="F97" s="10" t="str">
        <f t="shared" si="4"/>
        <v>TBC93</v>
      </c>
      <c r="G97" s="10">
        <f t="shared" si="5"/>
        <v>93</v>
      </c>
    </row>
    <row r="98" spans="1:7" ht="31.5" hidden="1" customHeight="1" x14ac:dyDescent="0.25">
      <c r="A98" s="7" t="str">
        <f>IF(ISERROR(VLOOKUP($F98,Risk_Assessment!$A:$N,13,FALSE)),"",VLOOKUP($F98,Risk_Assessment!$A:$N,13,FALSE))</f>
        <v/>
      </c>
      <c r="B98" s="7" t="str">
        <f>IF(ISERROR(VLOOKUP($F98,Risk_Assessment!$A:$N,7,FALSE)),"",VLOOKUP($F98,Risk_Assessment!$A:$N,7,FALSE))</f>
        <v/>
      </c>
      <c r="C98" s="7" t="str">
        <f>IF(ISERROR(VLOOKUP($F98,Risk_Assessment!$A:$N,8,FALSE)),"",VLOOKUP($F98,Risk_Assessment!$A:$N,8,FALSE))</f>
        <v/>
      </c>
      <c r="D98" s="7" t="str">
        <f>IF(ISERROR(VLOOKUP($F98,Risk_Assessment!$A:$N,11,FALSE)),"",VLOOKUP($F98,Risk_Assessment!$A:$N,11,FALSE))</f>
        <v/>
      </c>
      <c r="E98" s="7" t="str">
        <f>IF(ISERROR(VLOOKUP($F98,Risk_Assessment!$A:$N,12,FALSE)),"",VLOOKUP($F98,Risk_Assessment!$A:$N,12,FALSE))</f>
        <v/>
      </c>
      <c r="F98" s="10" t="str">
        <f t="shared" si="4"/>
        <v>TBC94</v>
      </c>
      <c r="G98" s="10">
        <f t="shared" si="5"/>
        <v>94</v>
      </c>
    </row>
    <row r="99" spans="1:7" ht="31.5" hidden="1" customHeight="1" x14ac:dyDescent="0.25">
      <c r="A99" s="7" t="str">
        <f>IF(ISERROR(VLOOKUP($F99,Risk_Assessment!$A:$N,13,FALSE)),"",VLOOKUP($F99,Risk_Assessment!$A:$N,13,FALSE))</f>
        <v/>
      </c>
      <c r="B99" s="7" t="str">
        <f>IF(ISERROR(VLOOKUP($F99,Risk_Assessment!$A:$N,7,FALSE)),"",VLOOKUP($F99,Risk_Assessment!$A:$N,7,FALSE))</f>
        <v/>
      </c>
      <c r="C99" s="7" t="str">
        <f>IF(ISERROR(VLOOKUP($F99,Risk_Assessment!$A:$N,8,FALSE)),"",VLOOKUP($F99,Risk_Assessment!$A:$N,8,FALSE))</f>
        <v/>
      </c>
      <c r="D99" s="7" t="str">
        <f>IF(ISERROR(VLOOKUP($F99,Risk_Assessment!$A:$N,11,FALSE)),"",VLOOKUP($F99,Risk_Assessment!$A:$N,11,FALSE))</f>
        <v/>
      </c>
      <c r="E99" s="7" t="str">
        <f>IF(ISERROR(VLOOKUP($F99,Risk_Assessment!$A:$N,12,FALSE)),"",VLOOKUP($F99,Risk_Assessment!$A:$N,12,FALSE))</f>
        <v/>
      </c>
      <c r="F99" s="10" t="str">
        <f t="shared" si="4"/>
        <v>TBC95</v>
      </c>
      <c r="G99" s="10">
        <f t="shared" si="5"/>
        <v>95</v>
      </c>
    </row>
    <row r="100" spans="1:7" ht="31.5" hidden="1" customHeight="1" x14ac:dyDescent="0.25">
      <c r="A100" s="7" t="str">
        <f>IF(ISERROR(VLOOKUP($F100,Risk_Assessment!$A:$N,13,FALSE)),"",VLOOKUP($F100,Risk_Assessment!$A:$N,13,FALSE))</f>
        <v/>
      </c>
      <c r="B100" s="7" t="str">
        <f>IF(ISERROR(VLOOKUP($F100,Risk_Assessment!$A:$N,7,FALSE)),"",VLOOKUP($F100,Risk_Assessment!$A:$N,7,FALSE))</f>
        <v/>
      </c>
      <c r="C100" s="7" t="str">
        <f>IF(ISERROR(VLOOKUP($F100,Risk_Assessment!$A:$N,8,FALSE)),"",VLOOKUP($F100,Risk_Assessment!$A:$N,8,FALSE))</f>
        <v/>
      </c>
      <c r="D100" s="7" t="str">
        <f>IF(ISERROR(VLOOKUP($F100,Risk_Assessment!$A:$N,11,FALSE)),"",VLOOKUP($F100,Risk_Assessment!$A:$N,11,FALSE))</f>
        <v/>
      </c>
      <c r="E100" s="7" t="str">
        <f>IF(ISERROR(VLOOKUP($F100,Risk_Assessment!$A:$N,12,FALSE)),"",VLOOKUP($F100,Risk_Assessment!$A:$N,12,FALSE))</f>
        <v/>
      </c>
      <c r="F100" s="10" t="str">
        <f t="shared" si="4"/>
        <v>TBC96</v>
      </c>
      <c r="G100" s="10">
        <f t="shared" si="5"/>
        <v>96</v>
      </c>
    </row>
    <row r="101" spans="1:7" ht="31.5" hidden="1" customHeight="1" x14ac:dyDescent="0.25">
      <c r="A101" s="7" t="str">
        <f>IF(ISERROR(VLOOKUP($F101,Risk_Assessment!$A:$N,13,FALSE)),"",VLOOKUP($F101,Risk_Assessment!$A:$N,13,FALSE))</f>
        <v/>
      </c>
      <c r="B101" s="7" t="str">
        <f>IF(ISERROR(VLOOKUP($F101,Risk_Assessment!$A:$N,7,FALSE)),"",VLOOKUP($F101,Risk_Assessment!$A:$N,7,FALSE))</f>
        <v/>
      </c>
      <c r="C101" s="7" t="str">
        <f>IF(ISERROR(VLOOKUP($F101,Risk_Assessment!$A:$N,8,FALSE)),"",VLOOKUP($F101,Risk_Assessment!$A:$N,8,FALSE))</f>
        <v/>
      </c>
      <c r="D101" s="7" t="str">
        <f>IF(ISERROR(VLOOKUP($F101,Risk_Assessment!$A:$N,11,FALSE)),"",VLOOKUP($F101,Risk_Assessment!$A:$N,11,FALSE))</f>
        <v/>
      </c>
      <c r="E101" s="7" t="str">
        <f>IF(ISERROR(VLOOKUP($F101,Risk_Assessment!$A:$N,12,FALSE)),"",VLOOKUP($F101,Risk_Assessment!$A:$N,12,FALSE))</f>
        <v/>
      </c>
      <c r="F101" s="10" t="str">
        <f t="shared" ref="F101:F130" si="6">CONCATENATE($B$2,G101)</f>
        <v>TBC97</v>
      </c>
      <c r="G101" s="10">
        <f t="shared" si="5"/>
        <v>97</v>
      </c>
    </row>
    <row r="102" spans="1:7" ht="31.5" hidden="1" customHeight="1" x14ac:dyDescent="0.25">
      <c r="A102" s="7" t="str">
        <f>IF(ISERROR(VLOOKUP($F102,Risk_Assessment!$A:$N,13,FALSE)),"",VLOOKUP($F102,Risk_Assessment!$A:$N,13,FALSE))</f>
        <v/>
      </c>
      <c r="B102" s="7" t="str">
        <f>IF(ISERROR(VLOOKUP($F102,Risk_Assessment!$A:$N,7,FALSE)),"",VLOOKUP($F102,Risk_Assessment!$A:$N,7,FALSE))</f>
        <v/>
      </c>
      <c r="C102" s="7" t="str">
        <f>IF(ISERROR(VLOOKUP($F102,Risk_Assessment!$A:$N,8,FALSE)),"",VLOOKUP($F102,Risk_Assessment!$A:$N,8,FALSE))</f>
        <v/>
      </c>
      <c r="D102" s="7" t="str">
        <f>IF(ISERROR(VLOOKUP($F102,Risk_Assessment!$A:$N,11,FALSE)),"",VLOOKUP($F102,Risk_Assessment!$A:$N,11,FALSE))</f>
        <v/>
      </c>
      <c r="E102" s="7" t="str">
        <f>IF(ISERROR(VLOOKUP($F102,Risk_Assessment!$A:$N,12,FALSE)),"",VLOOKUP($F102,Risk_Assessment!$A:$N,12,FALSE))</f>
        <v/>
      </c>
      <c r="F102" s="10" t="str">
        <f t="shared" si="6"/>
        <v>TBC98</v>
      </c>
      <c r="G102" s="10">
        <f t="shared" si="5"/>
        <v>98</v>
      </c>
    </row>
    <row r="103" spans="1:7" ht="31.5" hidden="1" customHeight="1" x14ac:dyDescent="0.25">
      <c r="A103" s="7" t="str">
        <f>IF(ISERROR(VLOOKUP($F103,Risk_Assessment!$A:$N,13,FALSE)),"",VLOOKUP($F103,Risk_Assessment!$A:$N,13,FALSE))</f>
        <v/>
      </c>
      <c r="B103" s="7" t="str">
        <f>IF(ISERROR(VLOOKUP($F103,Risk_Assessment!$A:$N,7,FALSE)),"",VLOOKUP($F103,Risk_Assessment!$A:$N,7,FALSE))</f>
        <v/>
      </c>
      <c r="C103" s="7" t="str">
        <f>IF(ISERROR(VLOOKUP($F103,Risk_Assessment!$A:$N,8,FALSE)),"",VLOOKUP($F103,Risk_Assessment!$A:$N,8,FALSE))</f>
        <v/>
      </c>
      <c r="D103" s="7" t="str">
        <f>IF(ISERROR(VLOOKUP($F103,Risk_Assessment!$A:$N,11,FALSE)),"",VLOOKUP($F103,Risk_Assessment!$A:$N,11,FALSE))</f>
        <v/>
      </c>
      <c r="E103" s="7" t="str">
        <f>IF(ISERROR(VLOOKUP($F103,Risk_Assessment!$A:$N,12,FALSE)),"",VLOOKUP($F103,Risk_Assessment!$A:$N,12,FALSE))</f>
        <v/>
      </c>
      <c r="F103" s="10" t="str">
        <f t="shared" si="6"/>
        <v>TBC99</v>
      </c>
      <c r="G103" s="10">
        <f t="shared" si="5"/>
        <v>99</v>
      </c>
    </row>
    <row r="104" spans="1:7" ht="31.5" hidden="1" customHeight="1" x14ac:dyDescent="0.25">
      <c r="A104" s="7" t="str">
        <f>IF(ISERROR(VLOOKUP($F104,Risk_Assessment!$A:$N,13,FALSE)),"",VLOOKUP($F104,Risk_Assessment!$A:$N,13,FALSE))</f>
        <v/>
      </c>
      <c r="B104" s="7" t="str">
        <f>IF(ISERROR(VLOOKUP($F104,Risk_Assessment!$A:$N,7,FALSE)),"",VLOOKUP($F104,Risk_Assessment!$A:$N,7,FALSE))</f>
        <v/>
      </c>
      <c r="C104" s="7" t="str">
        <f>IF(ISERROR(VLOOKUP($F104,Risk_Assessment!$A:$N,8,FALSE)),"",VLOOKUP($F104,Risk_Assessment!$A:$N,8,FALSE))</f>
        <v/>
      </c>
      <c r="D104" s="7" t="str">
        <f>IF(ISERROR(VLOOKUP($F104,Risk_Assessment!$A:$N,11,FALSE)),"",VLOOKUP($F104,Risk_Assessment!$A:$N,11,FALSE))</f>
        <v/>
      </c>
      <c r="E104" s="7" t="str">
        <f>IF(ISERROR(VLOOKUP($F104,Risk_Assessment!$A:$N,12,FALSE)),"",VLOOKUP($F104,Risk_Assessment!$A:$N,12,FALSE))</f>
        <v/>
      </c>
      <c r="F104" s="10" t="str">
        <f t="shared" si="6"/>
        <v>TBC100</v>
      </c>
      <c r="G104" s="10">
        <f t="shared" si="5"/>
        <v>100</v>
      </c>
    </row>
    <row r="105" spans="1:7" ht="31.5" hidden="1" customHeight="1" x14ac:dyDescent="0.25">
      <c r="A105" s="7" t="str">
        <f>IF(ISERROR(VLOOKUP($F105,Risk_Assessment!$A:$N,13,FALSE)),"",VLOOKUP($F105,Risk_Assessment!$A:$N,13,FALSE))</f>
        <v/>
      </c>
      <c r="B105" s="7" t="str">
        <f>IF(ISERROR(VLOOKUP($F105,Risk_Assessment!$A:$N,7,FALSE)),"",VLOOKUP($F105,Risk_Assessment!$A:$N,7,FALSE))</f>
        <v/>
      </c>
      <c r="C105" s="7" t="str">
        <f>IF(ISERROR(VLOOKUP($F105,Risk_Assessment!$A:$N,8,FALSE)),"",VLOOKUP($F105,Risk_Assessment!$A:$N,8,FALSE))</f>
        <v/>
      </c>
      <c r="D105" s="7" t="str">
        <f>IF(ISERROR(VLOOKUP($F105,Risk_Assessment!$A:$N,11,FALSE)),"",VLOOKUP($F105,Risk_Assessment!$A:$N,11,FALSE))</f>
        <v/>
      </c>
      <c r="E105" s="7" t="str">
        <f>IF(ISERROR(VLOOKUP($F105,Risk_Assessment!$A:$N,12,FALSE)),"",VLOOKUP($F105,Risk_Assessment!$A:$N,12,FALSE))</f>
        <v/>
      </c>
      <c r="F105" s="10" t="str">
        <f t="shared" si="6"/>
        <v>TBC101</v>
      </c>
      <c r="G105" s="10">
        <f t="shared" si="5"/>
        <v>101</v>
      </c>
    </row>
    <row r="106" spans="1:7" ht="31.5" hidden="1" customHeight="1" x14ac:dyDescent="0.25">
      <c r="A106" s="7" t="str">
        <f>IF(ISERROR(VLOOKUP($F106,Risk_Assessment!$A:$N,13,FALSE)),"",VLOOKUP($F106,Risk_Assessment!$A:$N,13,FALSE))</f>
        <v/>
      </c>
      <c r="B106" s="7" t="str">
        <f>IF(ISERROR(VLOOKUP($F106,Risk_Assessment!$A:$N,7,FALSE)),"",VLOOKUP($F106,Risk_Assessment!$A:$N,7,FALSE))</f>
        <v/>
      </c>
      <c r="C106" s="7" t="str">
        <f>IF(ISERROR(VLOOKUP($F106,Risk_Assessment!$A:$N,8,FALSE)),"",VLOOKUP($F106,Risk_Assessment!$A:$N,8,FALSE))</f>
        <v/>
      </c>
      <c r="D106" s="7" t="str">
        <f>IF(ISERROR(VLOOKUP($F106,Risk_Assessment!$A:$N,11,FALSE)),"",VLOOKUP($F106,Risk_Assessment!$A:$N,11,FALSE))</f>
        <v/>
      </c>
      <c r="E106" s="7" t="str">
        <f>IF(ISERROR(VLOOKUP($F106,Risk_Assessment!$A:$N,12,FALSE)),"",VLOOKUP($F106,Risk_Assessment!$A:$N,12,FALSE))</f>
        <v/>
      </c>
      <c r="F106" s="10" t="str">
        <f t="shared" si="6"/>
        <v>TBC102</v>
      </c>
      <c r="G106" s="10">
        <f t="shared" si="5"/>
        <v>102</v>
      </c>
    </row>
    <row r="107" spans="1:7" ht="31.5" hidden="1" customHeight="1" x14ac:dyDescent="0.25">
      <c r="A107" s="7" t="str">
        <f>IF(ISERROR(VLOOKUP($F107,Risk_Assessment!$A:$N,13,FALSE)),"",VLOOKUP($F107,Risk_Assessment!$A:$N,13,FALSE))</f>
        <v/>
      </c>
      <c r="B107" s="7" t="str">
        <f>IF(ISERROR(VLOOKUP($F107,Risk_Assessment!$A:$N,7,FALSE)),"",VLOOKUP($F107,Risk_Assessment!$A:$N,7,FALSE))</f>
        <v/>
      </c>
      <c r="C107" s="7" t="str">
        <f>IF(ISERROR(VLOOKUP($F107,Risk_Assessment!$A:$N,8,FALSE)),"",VLOOKUP($F107,Risk_Assessment!$A:$N,8,FALSE))</f>
        <v/>
      </c>
      <c r="D107" s="7" t="str">
        <f>IF(ISERROR(VLOOKUP($F107,Risk_Assessment!$A:$N,11,FALSE)),"",VLOOKUP($F107,Risk_Assessment!$A:$N,11,FALSE))</f>
        <v/>
      </c>
      <c r="E107" s="7" t="str">
        <f>IF(ISERROR(VLOOKUP($F107,Risk_Assessment!$A:$N,12,FALSE)),"",VLOOKUP($F107,Risk_Assessment!$A:$N,12,FALSE))</f>
        <v/>
      </c>
      <c r="F107" s="10" t="str">
        <f t="shared" si="6"/>
        <v>TBC103</v>
      </c>
      <c r="G107" s="10">
        <f t="shared" si="5"/>
        <v>103</v>
      </c>
    </row>
    <row r="108" spans="1:7" ht="31.5" hidden="1" customHeight="1" x14ac:dyDescent="0.25">
      <c r="A108" s="7" t="str">
        <f>IF(ISERROR(VLOOKUP($F108,Risk_Assessment!$A:$N,13,FALSE)),"",VLOOKUP($F108,Risk_Assessment!$A:$N,13,FALSE))</f>
        <v/>
      </c>
      <c r="B108" s="7" t="str">
        <f>IF(ISERROR(VLOOKUP($F108,Risk_Assessment!$A:$N,7,FALSE)),"",VLOOKUP($F108,Risk_Assessment!$A:$N,7,FALSE))</f>
        <v/>
      </c>
      <c r="C108" s="7" t="str">
        <f>IF(ISERROR(VLOOKUP($F108,Risk_Assessment!$A:$N,8,FALSE)),"",VLOOKUP($F108,Risk_Assessment!$A:$N,8,FALSE))</f>
        <v/>
      </c>
      <c r="D108" s="7" t="str">
        <f>IF(ISERROR(VLOOKUP($F108,Risk_Assessment!$A:$N,11,FALSE)),"",VLOOKUP($F108,Risk_Assessment!$A:$N,11,FALSE))</f>
        <v/>
      </c>
      <c r="E108" s="7" t="str">
        <f>IF(ISERROR(VLOOKUP($F108,Risk_Assessment!$A:$N,12,FALSE)),"",VLOOKUP($F108,Risk_Assessment!$A:$N,12,FALSE))</f>
        <v/>
      </c>
      <c r="F108" s="10" t="str">
        <f t="shared" si="6"/>
        <v>TBC104</v>
      </c>
      <c r="G108" s="10">
        <f t="shared" si="5"/>
        <v>104</v>
      </c>
    </row>
    <row r="109" spans="1:7" ht="31.5" hidden="1" customHeight="1" x14ac:dyDescent="0.25">
      <c r="A109" s="7" t="str">
        <f>IF(ISERROR(VLOOKUP($F109,Risk_Assessment!$A:$N,13,FALSE)),"",VLOOKUP($F109,Risk_Assessment!$A:$N,13,FALSE))</f>
        <v/>
      </c>
      <c r="B109" s="7" t="str">
        <f>IF(ISERROR(VLOOKUP($F109,Risk_Assessment!$A:$N,7,FALSE)),"",VLOOKUP($F109,Risk_Assessment!$A:$N,7,FALSE))</f>
        <v/>
      </c>
      <c r="C109" s="7" t="str">
        <f>IF(ISERROR(VLOOKUP($F109,Risk_Assessment!$A:$N,8,FALSE)),"",VLOOKUP($F109,Risk_Assessment!$A:$N,8,FALSE))</f>
        <v/>
      </c>
      <c r="D109" s="7" t="str">
        <f>IF(ISERROR(VLOOKUP($F109,Risk_Assessment!$A:$N,11,FALSE)),"",VLOOKUP($F109,Risk_Assessment!$A:$N,11,FALSE))</f>
        <v/>
      </c>
      <c r="E109" s="7" t="str">
        <f>IF(ISERROR(VLOOKUP($F109,Risk_Assessment!$A:$N,12,FALSE)),"",VLOOKUP($F109,Risk_Assessment!$A:$N,12,FALSE))</f>
        <v/>
      </c>
      <c r="F109" s="10" t="str">
        <f t="shared" si="6"/>
        <v>TBC105</v>
      </c>
      <c r="G109" s="10">
        <f t="shared" si="5"/>
        <v>105</v>
      </c>
    </row>
    <row r="110" spans="1:7" ht="31.5" hidden="1" customHeight="1" x14ac:dyDescent="0.25">
      <c r="A110" s="7" t="str">
        <f>IF(ISERROR(VLOOKUP($F110,Risk_Assessment!$A:$N,13,FALSE)),"",VLOOKUP($F110,Risk_Assessment!$A:$N,13,FALSE))</f>
        <v/>
      </c>
      <c r="B110" s="7" t="str">
        <f>IF(ISERROR(VLOOKUP($F110,Risk_Assessment!$A:$N,7,FALSE)),"",VLOOKUP($F110,Risk_Assessment!$A:$N,7,FALSE))</f>
        <v/>
      </c>
      <c r="C110" s="7" t="str">
        <f>IF(ISERROR(VLOOKUP($F110,Risk_Assessment!$A:$N,8,FALSE)),"",VLOOKUP($F110,Risk_Assessment!$A:$N,8,FALSE))</f>
        <v/>
      </c>
      <c r="D110" s="7" t="str">
        <f>IF(ISERROR(VLOOKUP($F110,Risk_Assessment!$A:$N,11,FALSE)),"",VLOOKUP($F110,Risk_Assessment!$A:$N,11,FALSE))</f>
        <v/>
      </c>
      <c r="E110" s="7" t="str">
        <f>IF(ISERROR(VLOOKUP($F110,Risk_Assessment!$A:$N,12,FALSE)),"",VLOOKUP($F110,Risk_Assessment!$A:$N,12,FALSE))</f>
        <v/>
      </c>
      <c r="F110" s="10" t="str">
        <f t="shared" si="6"/>
        <v>TBC106</v>
      </c>
      <c r="G110" s="10">
        <f t="shared" si="5"/>
        <v>106</v>
      </c>
    </row>
    <row r="111" spans="1:7" ht="31.5" hidden="1" customHeight="1" x14ac:dyDescent="0.25">
      <c r="A111" s="7" t="str">
        <f>IF(ISERROR(VLOOKUP($F111,Risk_Assessment!$A:$N,13,FALSE)),"",VLOOKUP($F111,Risk_Assessment!$A:$N,13,FALSE))</f>
        <v/>
      </c>
      <c r="B111" s="7" t="str">
        <f>IF(ISERROR(VLOOKUP($F111,Risk_Assessment!$A:$N,7,FALSE)),"",VLOOKUP($F111,Risk_Assessment!$A:$N,7,FALSE))</f>
        <v/>
      </c>
      <c r="C111" s="7" t="str">
        <f>IF(ISERROR(VLOOKUP($F111,Risk_Assessment!$A:$N,8,FALSE)),"",VLOOKUP($F111,Risk_Assessment!$A:$N,8,FALSE))</f>
        <v/>
      </c>
      <c r="D111" s="7" t="str">
        <f>IF(ISERROR(VLOOKUP($F111,Risk_Assessment!$A:$N,11,FALSE)),"",VLOOKUP($F111,Risk_Assessment!$A:$N,11,FALSE))</f>
        <v/>
      </c>
      <c r="E111" s="7" t="str">
        <f>IF(ISERROR(VLOOKUP($F111,Risk_Assessment!$A:$N,12,FALSE)),"",VLOOKUP($F111,Risk_Assessment!$A:$N,12,FALSE))</f>
        <v/>
      </c>
      <c r="F111" s="10" t="str">
        <f t="shared" si="6"/>
        <v>TBC107</v>
      </c>
      <c r="G111" s="10">
        <f t="shared" si="5"/>
        <v>107</v>
      </c>
    </row>
    <row r="112" spans="1:7" ht="31.5" hidden="1" customHeight="1" x14ac:dyDescent="0.25">
      <c r="A112" s="7" t="str">
        <f>IF(ISERROR(VLOOKUP($F112,Risk_Assessment!$A:$N,13,FALSE)),"",VLOOKUP($F112,Risk_Assessment!$A:$N,13,FALSE))</f>
        <v/>
      </c>
      <c r="B112" s="7" t="str">
        <f>IF(ISERROR(VLOOKUP($F112,Risk_Assessment!$A:$N,7,FALSE)),"",VLOOKUP($F112,Risk_Assessment!$A:$N,7,FALSE))</f>
        <v/>
      </c>
      <c r="C112" s="7" t="str">
        <f>IF(ISERROR(VLOOKUP($F112,Risk_Assessment!$A:$N,8,FALSE)),"",VLOOKUP($F112,Risk_Assessment!$A:$N,8,FALSE))</f>
        <v/>
      </c>
      <c r="D112" s="7" t="str">
        <f>IF(ISERROR(VLOOKUP($F112,Risk_Assessment!$A:$N,11,FALSE)),"",VLOOKUP($F112,Risk_Assessment!$A:$N,11,FALSE))</f>
        <v/>
      </c>
      <c r="E112" s="7" t="str">
        <f>IF(ISERROR(VLOOKUP($F112,Risk_Assessment!$A:$N,12,FALSE)),"",VLOOKUP($F112,Risk_Assessment!$A:$N,12,FALSE))</f>
        <v/>
      </c>
      <c r="F112" s="10" t="str">
        <f t="shared" si="6"/>
        <v>TBC108</v>
      </c>
      <c r="G112" s="10">
        <f t="shared" si="5"/>
        <v>108</v>
      </c>
    </row>
    <row r="113" spans="1:7" ht="31.5" hidden="1" customHeight="1" x14ac:dyDescent="0.25">
      <c r="A113" s="7" t="str">
        <f>IF(ISERROR(VLOOKUP($F113,Risk_Assessment!$A:$N,13,FALSE)),"",VLOOKUP($F113,Risk_Assessment!$A:$N,13,FALSE))</f>
        <v/>
      </c>
      <c r="B113" s="7" t="str">
        <f>IF(ISERROR(VLOOKUP($F113,Risk_Assessment!$A:$N,7,FALSE)),"",VLOOKUP($F113,Risk_Assessment!$A:$N,7,FALSE))</f>
        <v/>
      </c>
      <c r="C113" s="7" t="str">
        <f>IF(ISERROR(VLOOKUP($F113,Risk_Assessment!$A:$N,8,FALSE)),"",VLOOKUP($F113,Risk_Assessment!$A:$N,8,FALSE))</f>
        <v/>
      </c>
      <c r="D113" s="7" t="str">
        <f>IF(ISERROR(VLOOKUP($F113,Risk_Assessment!$A:$N,11,FALSE)),"",VLOOKUP($F113,Risk_Assessment!$A:$N,11,FALSE))</f>
        <v/>
      </c>
      <c r="E113" s="7" t="str">
        <f>IF(ISERROR(VLOOKUP($F113,Risk_Assessment!$A:$N,12,FALSE)),"",VLOOKUP($F113,Risk_Assessment!$A:$N,12,FALSE))</f>
        <v/>
      </c>
      <c r="F113" s="10" t="str">
        <f t="shared" si="6"/>
        <v>TBC109</v>
      </c>
      <c r="G113" s="10">
        <f t="shared" si="5"/>
        <v>109</v>
      </c>
    </row>
    <row r="114" spans="1:7" ht="31.5" hidden="1" customHeight="1" x14ac:dyDescent="0.25">
      <c r="A114" s="7" t="str">
        <f>IF(ISERROR(VLOOKUP($F114,Risk_Assessment!$A:$N,13,FALSE)),"",VLOOKUP($F114,Risk_Assessment!$A:$N,13,FALSE))</f>
        <v/>
      </c>
      <c r="B114" s="7" t="str">
        <f>IF(ISERROR(VLOOKUP($F114,Risk_Assessment!$A:$N,7,FALSE)),"",VLOOKUP($F114,Risk_Assessment!$A:$N,7,FALSE))</f>
        <v/>
      </c>
      <c r="C114" s="7" t="str">
        <f>IF(ISERROR(VLOOKUP($F114,Risk_Assessment!$A:$N,8,FALSE)),"",VLOOKUP($F114,Risk_Assessment!$A:$N,8,FALSE))</f>
        <v/>
      </c>
      <c r="D114" s="7" t="str">
        <f>IF(ISERROR(VLOOKUP($F114,Risk_Assessment!$A:$N,11,FALSE)),"",VLOOKUP($F114,Risk_Assessment!$A:$N,11,FALSE))</f>
        <v/>
      </c>
      <c r="E114" s="7" t="str">
        <f>IF(ISERROR(VLOOKUP($F114,Risk_Assessment!$A:$N,12,FALSE)),"",VLOOKUP($F114,Risk_Assessment!$A:$N,12,FALSE))</f>
        <v/>
      </c>
      <c r="F114" s="10" t="str">
        <f t="shared" si="6"/>
        <v>TBC110</v>
      </c>
      <c r="G114" s="10">
        <f t="shared" si="5"/>
        <v>110</v>
      </c>
    </row>
    <row r="115" spans="1:7" ht="31.5" hidden="1" customHeight="1" x14ac:dyDescent="0.25">
      <c r="A115" s="7" t="str">
        <f>IF(ISERROR(VLOOKUP($F115,Risk_Assessment!$A:$N,13,FALSE)),"",VLOOKUP($F115,Risk_Assessment!$A:$N,13,FALSE))</f>
        <v/>
      </c>
      <c r="B115" s="7" t="str">
        <f>IF(ISERROR(VLOOKUP($F115,Risk_Assessment!$A:$N,7,FALSE)),"",VLOOKUP($F115,Risk_Assessment!$A:$N,7,FALSE))</f>
        <v/>
      </c>
      <c r="C115" s="7" t="str">
        <f>IF(ISERROR(VLOOKUP($F115,Risk_Assessment!$A:$N,8,FALSE)),"",VLOOKUP($F115,Risk_Assessment!$A:$N,8,FALSE))</f>
        <v/>
      </c>
      <c r="D115" s="7" t="str">
        <f>IF(ISERROR(VLOOKUP($F115,Risk_Assessment!$A:$N,11,FALSE)),"",VLOOKUP($F115,Risk_Assessment!$A:$N,11,FALSE))</f>
        <v/>
      </c>
      <c r="E115" s="7" t="str">
        <f>IF(ISERROR(VLOOKUP($F115,Risk_Assessment!$A:$N,12,FALSE)),"",VLOOKUP($F115,Risk_Assessment!$A:$N,12,FALSE))</f>
        <v/>
      </c>
      <c r="F115" s="10" t="str">
        <f t="shared" si="6"/>
        <v>TBC111</v>
      </c>
      <c r="G115" s="10">
        <f t="shared" si="5"/>
        <v>111</v>
      </c>
    </row>
    <row r="116" spans="1:7" ht="31.5" hidden="1" customHeight="1" x14ac:dyDescent="0.25">
      <c r="A116" s="7" t="str">
        <f>IF(ISERROR(VLOOKUP($F116,Risk_Assessment!$A:$N,13,FALSE)),"",VLOOKUP($F116,Risk_Assessment!$A:$N,13,FALSE))</f>
        <v/>
      </c>
      <c r="B116" s="7" t="str">
        <f>IF(ISERROR(VLOOKUP($F116,Risk_Assessment!$A:$N,7,FALSE)),"",VLOOKUP($F116,Risk_Assessment!$A:$N,7,FALSE))</f>
        <v/>
      </c>
      <c r="C116" s="7" t="str">
        <f>IF(ISERROR(VLOOKUP($F116,Risk_Assessment!$A:$N,8,FALSE)),"",VLOOKUP($F116,Risk_Assessment!$A:$N,8,FALSE))</f>
        <v/>
      </c>
      <c r="D116" s="7" t="str">
        <f>IF(ISERROR(VLOOKUP($F116,Risk_Assessment!$A:$N,11,FALSE)),"",VLOOKUP($F116,Risk_Assessment!$A:$N,11,FALSE))</f>
        <v/>
      </c>
      <c r="E116" s="7" t="str">
        <f>IF(ISERROR(VLOOKUP($F116,Risk_Assessment!$A:$N,12,FALSE)),"",VLOOKUP($F116,Risk_Assessment!$A:$N,12,FALSE))</f>
        <v/>
      </c>
      <c r="F116" s="10" t="str">
        <f t="shared" si="6"/>
        <v>TBC112</v>
      </c>
      <c r="G116" s="10">
        <f t="shared" si="5"/>
        <v>112</v>
      </c>
    </row>
    <row r="117" spans="1:7" ht="31.5" hidden="1" customHeight="1" x14ac:dyDescent="0.25">
      <c r="A117" s="7" t="str">
        <f>IF(ISERROR(VLOOKUP($F117,Risk_Assessment!$A:$N,13,FALSE)),"",VLOOKUP($F117,Risk_Assessment!$A:$N,13,FALSE))</f>
        <v/>
      </c>
      <c r="B117" s="7" t="str">
        <f>IF(ISERROR(VLOOKUP($F117,Risk_Assessment!$A:$N,7,FALSE)),"",VLOOKUP($F117,Risk_Assessment!$A:$N,7,FALSE))</f>
        <v/>
      </c>
      <c r="C117" s="7" t="str">
        <f>IF(ISERROR(VLOOKUP($F117,Risk_Assessment!$A:$N,8,FALSE)),"",VLOOKUP($F117,Risk_Assessment!$A:$N,8,FALSE))</f>
        <v/>
      </c>
      <c r="D117" s="7" t="str">
        <f>IF(ISERROR(VLOOKUP($F117,Risk_Assessment!$A:$N,11,FALSE)),"",VLOOKUP($F117,Risk_Assessment!$A:$N,11,FALSE))</f>
        <v/>
      </c>
      <c r="E117" s="7" t="str">
        <f>IF(ISERROR(VLOOKUP($F117,Risk_Assessment!$A:$N,12,FALSE)),"",VLOOKUP($F117,Risk_Assessment!$A:$N,12,FALSE))</f>
        <v/>
      </c>
      <c r="F117" s="10" t="str">
        <f t="shared" si="6"/>
        <v>TBC113</v>
      </c>
      <c r="G117" s="10">
        <f t="shared" si="5"/>
        <v>113</v>
      </c>
    </row>
    <row r="118" spans="1:7" ht="31.5" hidden="1" customHeight="1" x14ac:dyDescent="0.25">
      <c r="A118" s="7" t="str">
        <f>IF(ISERROR(VLOOKUP($F118,Risk_Assessment!$A:$N,13,FALSE)),"",VLOOKUP($F118,Risk_Assessment!$A:$N,13,FALSE))</f>
        <v/>
      </c>
      <c r="B118" s="7" t="str">
        <f>IF(ISERROR(VLOOKUP($F118,Risk_Assessment!$A:$N,7,FALSE)),"",VLOOKUP($F118,Risk_Assessment!$A:$N,7,FALSE))</f>
        <v/>
      </c>
      <c r="C118" s="7" t="str">
        <f>IF(ISERROR(VLOOKUP($F118,Risk_Assessment!$A:$N,8,FALSE)),"",VLOOKUP($F118,Risk_Assessment!$A:$N,8,FALSE))</f>
        <v/>
      </c>
      <c r="D118" s="7" t="str">
        <f>IF(ISERROR(VLOOKUP($F118,Risk_Assessment!$A:$N,11,FALSE)),"",VLOOKUP($F118,Risk_Assessment!$A:$N,11,FALSE))</f>
        <v/>
      </c>
      <c r="E118" s="7" t="str">
        <f>IF(ISERROR(VLOOKUP($F118,Risk_Assessment!$A:$N,12,FALSE)),"",VLOOKUP($F118,Risk_Assessment!$A:$N,12,FALSE))</f>
        <v/>
      </c>
      <c r="F118" s="10" t="str">
        <f t="shared" si="6"/>
        <v>TBC114</v>
      </c>
      <c r="G118" s="10">
        <f t="shared" si="5"/>
        <v>114</v>
      </c>
    </row>
    <row r="119" spans="1:7" ht="31.5" hidden="1" customHeight="1" x14ac:dyDescent="0.25">
      <c r="A119" s="7" t="str">
        <f>IF(ISERROR(VLOOKUP($F119,Risk_Assessment!$A:$N,13,FALSE)),"",VLOOKUP($F119,Risk_Assessment!$A:$N,13,FALSE))</f>
        <v/>
      </c>
      <c r="B119" s="7" t="str">
        <f>IF(ISERROR(VLOOKUP($F119,Risk_Assessment!$A:$N,7,FALSE)),"",VLOOKUP($F119,Risk_Assessment!$A:$N,7,FALSE))</f>
        <v/>
      </c>
      <c r="C119" s="7" t="str">
        <f>IF(ISERROR(VLOOKUP($F119,Risk_Assessment!$A:$N,8,FALSE)),"",VLOOKUP($F119,Risk_Assessment!$A:$N,8,FALSE))</f>
        <v/>
      </c>
      <c r="D119" s="7" t="str">
        <f>IF(ISERROR(VLOOKUP($F119,Risk_Assessment!$A:$N,11,FALSE)),"",VLOOKUP($F119,Risk_Assessment!$A:$N,11,FALSE))</f>
        <v/>
      </c>
      <c r="E119" s="7" t="str">
        <f>IF(ISERROR(VLOOKUP($F119,Risk_Assessment!$A:$N,12,FALSE)),"",VLOOKUP($F119,Risk_Assessment!$A:$N,12,FALSE))</f>
        <v/>
      </c>
      <c r="F119" s="10" t="str">
        <f t="shared" si="6"/>
        <v>TBC115</v>
      </c>
      <c r="G119" s="10">
        <f t="shared" si="5"/>
        <v>115</v>
      </c>
    </row>
    <row r="120" spans="1:7" ht="31.5" hidden="1" customHeight="1" x14ac:dyDescent="0.25">
      <c r="A120" s="7" t="str">
        <f>IF(ISERROR(VLOOKUP($F120,Risk_Assessment!$A:$N,13,FALSE)),"",VLOOKUP($F120,Risk_Assessment!$A:$N,13,FALSE))</f>
        <v/>
      </c>
      <c r="B120" s="7" t="str">
        <f>IF(ISERROR(VLOOKUP($F120,Risk_Assessment!$A:$N,7,FALSE)),"",VLOOKUP($F120,Risk_Assessment!$A:$N,7,FALSE))</f>
        <v/>
      </c>
      <c r="C120" s="7" t="str">
        <f>IF(ISERROR(VLOOKUP($F120,Risk_Assessment!$A:$N,8,FALSE)),"",VLOOKUP($F120,Risk_Assessment!$A:$N,8,FALSE))</f>
        <v/>
      </c>
      <c r="D120" s="7" t="str">
        <f>IF(ISERROR(VLOOKUP($F120,Risk_Assessment!$A:$N,11,FALSE)),"",VLOOKUP($F120,Risk_Assessment!$A:$N,11,FALSE))</f>
        <v/>
      </c>
      <c r="E120" s="7" t="str">
        <f>IF(ISERROR(VLOOKUP($F120,Risk_Assessment!$A:$N,12,FALSE)),"",VLOOKUP($F120,Risk_Assessment!$A:$N,12,FALSE))</f>
        <v/>
      </c>
      <c r="F120" s="10" t="str">
        <f t="shared" si="6"/>
        <v>TBC116</v>
      </c>
      <c r="G120" s="10">
        <f t="shared" si="5"/>
        <v>116</v>
      </c>
    </row>
    <row r="121" spans="1:7" ht="31.5" hidden="1" customHeight="1" x14ac:dyDescent="0.25">
      <c r="A121" s="7" t="str">
        <f>IF(ISERROR(VLOOKUP($F121,Risk_Assessment!$A:$N,13,FALSE)),"",VLOOKUP($F121,Risk_Assessment!$A:$N,13,FALSE))</f>
        <v/>
      </c>
      <c r="B121" s="7" t="str">
        <f>IF(ISERROR(VLOOKUP($F121,Risk_Assessment!$A:$N,7,FALSE)),"",VLOOKUP($F121,Risk_Assessment!$A:$N,7,FALSE))</f>
        <v/>
      </c>
      <c r="C121" s="7" t="str">
        <f>IF(ISERROR(VLOOKUP($F121,Risk_Assessment!$A:$N,8,FALSE)),"",VLOOKUP($F121,Risk_Assessment!$A:$N,8,FALSE))</f>
        <v/>
      </c>
      <c r="D121" s="7" t="str">
        <f>IF(ISERROR(VLOOKUP($F121,Risk_Assessment!$A:$N,11,FALSE)),"",VLOOKUP($F121,Risk_Assessment!$A:$N,11,FALSE))</f>
        <v/>
      </c>
      <c r="E121" s="7" t="str">
        <f>IF(ISERROR(VLOOKUP($F121,Risk_Assessment!$A:$N,12,FALSE)),"",VLOOKUP($F121,Risk_Assessment!$A:$N,12,FALSE))</f>
        <v/>
      </c>
      <c r="F121" s="10" t="str">
        <f t="shared" si="6"/>
        <v>TBC117</v>
      </c>
      <c r="G121" s="10">
        <f t="shared" si="5"/>
        <v>117</v>
      </c>
    </row>
    <row r="122" spans="1:7" ht="31.5" hidden="1" customHeight="1" x14ac:dyDescent="0.25">
      <c r="A122" s="7" t="str">
        <f>IF(ISERROR(VLOOKUP($F122,Risk_Assessment!$A:$N,13,FALSE)),"",VLOOKUP($F122,Risk_Assessment!$A:$N,13,FALSE))</f>
        <v/>
      </c>
      <c r="B122" s="7" t="str">
        <f>IF(ISERROR(VLOOKUP($F122,Risk_Assessment!$A:$N,7,FALSE)),"",VLOOKUP($F122,Risk_Assessment!$A:$N,7,FALSE))</f>
        <v/>
      </c>
      <c r="C122" s="7" t="str">
        <f>IF(ISERROR(VLOOKUP($F122,Risk_Assessment!$A:$N,8,FALSE)),"",VLOOKUP($F122,Risk_Assessment!$A:$N,8,FALSE))</f>
        <v/>
      </c>
      <c r="D122" s="7" t="str">
        <f>IF(ISERROR(VLOOKUP($F122,Risk_Assessment!$A:$N,11,FALSE)),"",VLOOKUP($F122,Risk_Assessment!$A:$N,11,FALSE))</f>
        <v/>
      </c>
      <c r="E122" s="7" t="str">
        <f>IF(ISERROR(VLOOKUP($F122,Risk_Assessment!$A:$N,12,FALSE)),"",VLOOKUP($F122,Risk_Assessment!$A:$N,12,FALSE))</f>
        <v/>
      </c>
      <c r="F122" s="10" t="str">
        <f t="shared" si="6"/>
        <v>TBC118</v>
      </c>
      <c r="G122" s="10">
        <f t="shared" si="5"/>
        <v>118</v>
      </c>
    </row>
    <row r="123" spans="1:7" ht="31.5" hidden="1" customHeight="1" x14ac:dyDescent="0.25">
      <c r="A123" s="7" t="str">
        <f>IF(ISERROR(VLOOKUP($F123,Risk_Assessment!$A:$N,13,FALSE)),"",VLOOKUP($F123,Risk_Assessment!$A:$N,13,FALSE))</f>
        <v/>
      </c>
      <c r="B123" s="7" t="str">
        <f>IF(ISERROR(VLOOKUP($F123,Risk_Assessment!$A:$N,7,FALSE)),"",VLOOKUP($F123,Risk_Assessment!$A:$N,7,FALSE))</f>
        <v/>
      </c>
      <c r="C123" s="7" t="str">
        <f>IF(ISERROR(VLOOKUP($F123,Risk_Assessment!$A:$N,8,FALSE)),"",VLOOKUP($F123,Risk_Assessment!$A:$N,8,FALSE))</f>
        <v/>
      </c>
      <c r="D123" s="7" t="str">
        <f>IF(ISERROR(VLOOKUP($F123,Risk_Assessment!$A:$N,11,FALSE)),"",VLOOKUP($F123,Risk_Assessment!$A:$N,11,FALSE))</f>
        <v/>
      </c>
      <c r="E123" s="7" t="str">
        <f>IF(ISERROR(VLOOKUP($F123,Risk_Assessment!$A:$N,12,FALSE)),"",VLOOKUP($F123,Risk_Assessment!$A:$N,12,FALSE))</f>
        <v/>
      </c>
      <c r="F123" s="10" t="str">
        <f t="shared" si="6"/>
        <v>TBC119</v>
      </c>
      <c r="G123" s="10">
        <f t="shared" si="5"/>
        <v>119</v>
      </c>
    </row>
    <row r="124" spans="1:7" ht="31.5" hidden="1" customHeight="1" x14ac:dyDescent="0.25">
      <c r="A124" s="7" t="str">
        <f>IF(ISERROR(VLOOKUP($F124,Risk_Assessment!$A:$N,13,FALSE)),"",VLOOKUP($F124,Risk_Assessment!$A:$N,13,FALSE))</f>
        <v/>
      </c>
      <c r="B124" s="7" t="str">
        <f>IF(ISERROR(VLOOKUP($F124,Risk_Assessment!$A:$N,7,FALSE)),"",VLOOKUP($F124,Risk_Assessment!$A:$N,7,FALSE))</f>
        <v/>
      </c>
      <c r="C124" s="7" t="str">
        <f>IF(ISERROR(VLOOKUP($F124,Risk_Assessment!$A:$N,8,FALSE)),"",VLOOKUP($F124,Risk_Assessment!$A:$N,8,FALSE))</f>
        <v/>
      </c>
      <c r="D124" s="7" t="str">
        <f>IF(ISERROR(VLOOKUP($F124,Risk_Assessment!$A:$N,11,FALSE)),"",VLOOKUP($F124,Risk_Assessment!$A:$N,11,FALSE))</f>
        <v/>
      </c>
      <c r="E124" s="7" t="str">
        <f>IF(ISERROR(VLOOKUP($F124,Risk_Assessment!$A:$N,12,FALSE)),"",VLOOKUP($F124,Risk_Assessment!$A:$N,12,FALSE))</f>
        <v/>
      </c>
      <c r="F124" s="10" t="str">
        <f t="shared" si="6"/>
        <v>TBC120</v>
      </c>
      <c r="G124" s="10">
        <f t="shared" si="5"/>
        <v>120</v>
      </c>
    </row>
    <row r="125" spans="1:7" ht="31.5" hidden="1" customHeight="1" x14ac:dyDescent="0.25">
      <c r="A125" s="7" t="str">
        <f>IF(ISERROR(VLOOKUP($F125,Risk_Assessment!$A:$N,13,FALSE)),"",VLOOKUP($F125,Risk_Assessment!$A:$N,13,FALSE))</f>
        <v/>
      </c>
      <c r="B125" s="7" t="str">
        <f>IF(ISERROR(VLOOKUP($F125,Risk_Assessment!$A:$N,7,FALSE)),"",VLOOKUP($F125,Risk_Assessment!$A:$N,7,FALSE))</f>
        <v/>
      </c>
      <c r="C125" s="7" t="str">
        <f>IF(ISERROR(VLOOKUP($F125,Risk_Assessment!$A:$N,8,FALSE)),"",VLOOKUP($F125,Risk_Assessment!$A:$N,8,FALSE))</f>
        <v/>
      </c>
      <c r="D125" s="7" t="str">
        <f>IF(ISERROR(VLOOKUP($F125,Risk_Assessment!$A:$N,11,FALSE)),"",VLOOKUP($F125,Risk_Assessment!$A:$N,11,FALSE))</f>
        <v/>
      </c>
      <c r="E125" s="7" t="str">
        <f>IF(ISERROR(VLOOKUP($F125,Risk_Assessment!$A:$N,12,FALSE)),"",VLOOKUP($F125,Risk_Assessment!$A:$N,12,FALSE))</f>
        <v/>
      </c>
      <c r="F125" s="10" t="str">
        <f t="shared" si="6"/>
        <v>TBC121</v>
      </c>
      <c r="G125" s="10">
        <f t="shared" si="5"/>
        <v>121</v>
      </c>
    </row>
    <row r="126" spans="1:7" ht="31.5" hidden="1" customHeight="1" x14ac:dyDescent="0.25">
      <c r="A126" s="7" t="str">
        <f>IF(ISERROR(VLOOKUP($F126,Risk_Assessment!$A:$N,13,FALSE)),"",VLOOKUP($F126,Risk_Assessment!$A:$N,13,FALSE))</f>
        <v/>
      </c>
      <c r="B126" s="7" t="str">
        <f>IF(ISERROR(VLOOKUP($F126,Risk_Assessment!$A:$N,7,FALSE)),"",VLOOKUP($F126,Risk_Assessment!$A:$N,7,FALSE))</f>
        <v/>
      </c>
      <c r="C126" s="7" t="str">
        <f>IF(ISERROR(VLOOKUP($F126,Risk_Assessment!$A:$N,8,FALSE)),"",VLOOKUP($F126,Risk_Assessment!$A:$N,8,FALSE))</f>
        <v/>
      </c>
      <c r="D126" s="7" t="str">
        <f>IF(ISERROR(VLOOKUP($F126,Risk_Assessment!$A:$N,11,FALSE)),"",VLOOKUP($F126,Risk_Assessment!$A:$N,11,FALSE))</f>
        <v/>
      </c>
      <c r="E126" s="7" t="str">
        <f>IF(ISERROR(VLOOKUP($F126,Risk_Assessment!$A:$N,12,FALSE)),"",VLOOKUP($F126,Risk_Assessment!$A:$N,12,FALSE))</f>
        <v/>
      </c>
      <c r="F126" s="10" t="str">
        <f t="shared" si="6"/>
        <v>TBC122</v>
      </c>
      <c r="G126" s="10">
        <f t="shared" si="5"/>
        <v>122</v>
      </c>
    </row>
    <row r="127" spans="1:7" ht="31.5" hidden="1" customHeight="1" x14ac:dyDescent="0.25">
      <c r="A127" s="7" t="str">
        <f>IF(ISERROR(VLOOKUP($F127,Risk_Assessment!$A:$N,13,FALSE)),"",VLOOKUP($F127,Risk_Assessment!$A:$N,13,FALSE))</f>
        <v/>
      </c>
      <c r="B127" s="7" t="str">
        <f>IF(ISERROR(VLOOKUP($F127,Risk_Assessment!$A:$N,7,FALSE)),"",VLOOKUP($F127,Risk_Assessment!$A:$N,7,FALSE))</f>
        <v/>
      </c>
      <c r="C127" s="7" t="str">
        <f>IF(ISERROR(VLOOKUP($F127,Risk_Assessment!$A:$N,8,FALSE)),"",VLOOKUP($F127,Risk_Assessment!$A:$N,8,FALSE))</f>
        <v/>
      </c>
      <c r="D127" s="7" t="str">
        <f>IF(ISERROR(VLOOKUP($F127,Risk_Assessment!$A:$N,11,FALSE)),"",VLOOKUP($F127,Risk_Assessment!$A:$N,11,FALSE))</f>
        <v/>
      </c>
      <c r="E127" s="7" t="str">
        <f>IF(ISERROR(VLOOKUP($F127,Risk_Assessment!$A:$N,12,FALSE)),"",VLOOKUP($F127,Risk_Assessment!$A:$N,12,FALSE))</f>
        <v/>
      </c>
      <c r="F127" s="10" t="str">
        <f t="shared" si="6"/>
        <v>TBC123</v>
      </c>
      <c r="G127" s="10">
        <f t="shared" si="5"/>
        <v>123</v>
      </c>
    </row>
    <row r="128" spans="1:7" ht="31.5" hidden="1" customHeight="1" x14ac:dyDescent="0.25">
      <c r="A128" s="7" t="str">
        <f>IF(ISERROR(VLOOKUP($F128,Risk_Assessment!$A:$N,13,FALSE)),"",VLOOKUP($F128,Risk_Assessment!$A:$N,13,FALSE))</f>
        <v/>
      </c>
      <c r="B128" s="7" t="str">
        <f>IF(ISERROR(VLOOKUP($F128,Risk_Assessment!$A:$N,7,FALSE)),"",VLOOKUP($F128,Risk_Assessment!$A:$N,7,FALSE))</f>
        <v/>
      </c>
      <c r="C128" s="7" t="str">
        <f>IF(ISERROR(VLOOKUP($F128,Risk_Assessment!$A:$N,8,FALSE)),"",VLOOKUP($F128,Risk_Assessment!$A:$N,8,FALSE))</f>
        <v/>
      </c>
      <c r="D128" s="7" t="str">
        <f>IF(ISERROR(VLOOKUP($F128,Risk_Assessment!$A:$N,11,FALSE)),"",VLOOKUP($F128,Risk_Assessment!$A:$N,11,FALSE))</f>
        <v/>
      </c>
      <c r="E128" s="7" t="str">
        <f>IF(ISERROR(VLOOKUP($F128,Risk_Assessment!$A:$N,12,FALSE)),"",VLOOKUP($F128,Risk_Assessment!$A:$N,12,FALSE))</f>
        <v/>
      </c>
      <c r="F128" s="10" t="str">
        <f t="shared" si="6"/>
        <v>TBC124</v>
      </c>
      <c r="G128" s="10">
        <f t="shared" si="5"/>
        <v>124</v>
      </c>
    </row>
    <row r="129" spans="1:7" ht="31.5" hidden="1" customHeight="1" x14ac:dyDescent="0.25">
      <c r="A129" s="7" t="str">
        <f>IF(ISERROR(VLOOKUP($F129,Risk_Assessment!$A:$N,13,FALSE)),"",VLOOKUP($F129,Risk_Assessment!$A:$N,13,FALSE))</f>
        <v/>
      </c>
      <c r="B129" s="7" t="str">
        <f>IF(ISERROR(VLOOKUP($F129,Risk_Assessment!$A:$N,7,FALSE)),"",VLOOKUP($F129,Risk_Assessment!$A:$N,7,FALSE))</f>
        <v/>
      </c>
      <c r="C129" s="7" t="str">
        <f>IF(ISERROR(VLOOKUP($F129,Risk_Assessment!$A:$N,8,FALSE)),"",VLOOKUP($F129,Risk_Assessment!$A:$N,8,FALSE))</f>
        <v/>
      </c>
      <c r="D129" s="7" t="str">
        <f>IF(ISERROR(VLOOKUP($F129,Risk_Assessment!$A:$N,11,FALSE)),"",VLOOKUP($F129,Risk_Assessment!$A:$N,11,FALSE))</f>
        <v/>
      </c>
      <c r="E129" s="7" t="str">
        <f>IF(ISERROR(VLOOKUP($F129,Risk_Assessment!$A:$N,12,FALSE)),"",VLOOKUP($F129,Risk_Assessment!$A:$N,12,FALSE))</f>
        <v/>
      </c>
      <c r="F129" s="10" t="str">
        <f t="shared" si="6"/>
        <v>TBC125</v>
      </c>
      <c r="G129" s="10">
        <f t="shared" si="5"/>
        <v>125</v>
      </c>
    </row>
    <row r="130" spans="1:7" ht="31.5" hidden="1" customHeight="1" x14ac:dyDescent="0.25">
      <c r="A130" s="7" t="str">
        <f>IF(ISERROR(VLOOKUP($F130,Risk_Assessment!$A:$N,13,FALSE)),"",VLOOKUP($F130,Risk_Assessment!$A:$N,13,FALSE))</f>
        <v/>
      </c>
      <c r="B130" s="7" t="str">
        <f>IF(ISERROR(VLOOKUP($F130,Risk_Assessment!$A:$N,7,FALSE)),"",VLOOKUP($F130,Risk_Assessment!$A:$N,7,FALSE))</f>
        <v/>
      </c>
      <c r="C130" s="7" t="str">
        <f>IF(ISERROR(VLOOKUP($F130,Risk_Assessment!$A:$N,8,FALSE)),"",VLOOKUP($F130,Risk_Assessment!$A:$N,8,FALSE))</f>
        <v/>
      </c>
      <c r="D130" s="7" t="str">
        <f>IF(ISERROR(VLOOKUP($F130,Risk_Assessment!$A:$N,11,FALSE)),"",VLOOKUP($F130,Risk_Assessment!$A:$N,11,FALSE))</f>
        <v/>
      </c>
      <c r="E130" s="7" t="str">
        <f>IF(ISERROR(VLOOKUP($F130,Risk_Assessment!$A:$N,12,FALSE)),"",VLOOKUP($F130,Risk_Assessment!$A:$N,12,FALSE))</f>
        <v/>
      </c>
      <c r="F130" s="10" t="str">
        <f t="shared" si="6"/>
        <v>TBC126</v>
      </c>
      <c r="G130" s="10">
        <f t="shared" si="5"/>
        <v>126</v>
      </c>
    </row>
    <row r="131" spans="1:7" ht="31.5" hidden="1" customHeight="1" x14ac:dyDescent="0.25">
      <c r="A131" s="7" t="str">
        <f>IF(ISERROR(VLOOKUP($F131,Risk_Assessment!$A:$N,13,FALSE)),"",VLOOKUP($F131,Risk_Assessment!$A:$N,13,FALSE))</f>
        <v/>
      </c>
      <c r="B131" s="7" t="str">
        <f>IF(ISERROR(VLOOKUP($F131,Risk_Assessment!$A:$N,7,FALSE)),"",VLOOKUP($F131,Risk_Assessment!$A:$N,7,FALSE))</f>
        <v/>
      </c>
      <c r="C131" s="7" t="str">
        <f>IF(ISERROR(VLOOKUP($F131,Risk_Assessment!$A:$N,8,FALSE)),"",VLOOKUP($F131,Risk_Assessment!$A:$N,8,FALSE))</f>
        <v/>
      </c>
      <c r="D131" s="7" t="str">
        <f>IF(ISERROR(VLOOKUP($F131,Risk_Assessment!$A:$N,11,FALSE)),"",VLOOKUP($F131,Risk_Assessment!$A:$N,11,FALSE))</f>
        <v/>
      </c>
      <c r="E131" s="7" t="str">
        <f>IF(ISERROR(VLOOKUP($F131,Risk_Assessment!$A:$N,12,FALSE)),"",VLOOKUP($F131,Risk_Assessment!$A:$N,12,FALSE))</f>
        <v/>
      </c>
      <c r="F131" s="10" t="str">
        <f t="shared" ref="F131:F140" si="7">CONCATENATE($B$2,G131)</f>
        <v>TBC127</v>
      </c>
      <c r="G131" s="10">
        <f t="shared" ref="G131:G146" si="8">G130+1</f>
        <v>127</v>
      </c>
    </row>
    <row r="132" spans="1:7" ht="31.5" hidden="1" customHeight="1" x14ac:dyDescent="0.25">
      <c r="A132" s="7" t="str">
        <f>IF(ISERROR(VLOOKUP($F132,Risk_Assessment!$A:$N,13,FALSE)),"",VLOOKUP($F132,Risk_Assessment!$A:$N,13,FALSE))</f>
        <v/>
      </c>
      <c r="B132" s="7" t="str">
        <f>IF(ISERROR(VLOOKUP($F132,Risk_Assessment!$A:$N,7,FALSE)),"",VLOOKUP($F132,Risk_Assessment!$A:$N,7,FALSE))</f>
        <v/>
      </c>
      <c r="C132" s="7" t="str">
        <f>IF(ISERROR(VLOOKUP($F132,Risk_Assessment!$A:$N,8,FALSE)),"",VLOOKUP($F132,Risk_Assessment!$A:$N,8,FALSE))</f>
        <v/>
      </c>
      <c r="D132" s="7" t="str">
        <f>IF(ISERROR(VLOOKUP($F132,Risk_Assessment!$A:$N,11,FALSE)),"",VLOOKUP($F132,Risk_Assessment!$A:$N,11,FALSE))</f>
        <v/>
      </c>
      <c r="E132" s="7" t="str">
        <f>IF(ISERROR(VLOOKUP($F132,Risk_Assessment!$A:$N,12,FALSE)),"",VLOOKUP($F132,Risk_Assessment!$A:$N,12,FALSE))</f>
        <v/>
      </c>
      <c r="F132" s="10" t="str">
        <f t="shared" si="7"/>
        <v>TBC128</v>
      </c>
      <c r="G132" s="10">
        <f t="shared" si="8"/>
        <v>128</v>
      </c>
    </row>
    <row r="133" spans="1:7" ht="31.5" hidden="1" customHeight="1" x14ac:dyDescent="0.25">
      <c r="A133" s="7" t="str">
        <f>IF(ISERROR(VLOOKUP($F133,Risk_Assessment!$A:$N,13,FALSE)),"",VLOOKUP($F133,Risk_Assessment!$A:$N,13,FALSE))</f>
        <v/>
      </c>
      <c r="B133" s="7" t="str">
        <f>IF(ISERROR(VLOOKUP($F133,Risk_Assessment!$A:$N,7,FALSE)),"",VLOOKUP($F133,Risk_Assessment!$A:$N,7,FALSE))</f>
        <v/>
      </c>
      <c r="C133" s="7" t="str">
        <f>IF(ISERROR(VLOOKUP($F133,Risk_Assessment!$A:$N,8,FALSE)),"",VLOOKUP($F133,Risk_Assessment!$A:$N,8,FALSE))</f>
        <v/>
      </c>
      <c r="D133" s="7" t="str">
        <f>IF(ISERROR(VLOOKUP($F133,Risk_Assessment!$A:$N,11,FALSE)),"",VLOOKUP($F133,Risk_Assessment!$A:$N,11,FALSE))</f>
        <v/>
      </c>
      <c r="E133" s="7" t="str">
        <f>IF(ISERROR(VLOOKUP($F133,Risk_Assessment!$A:$N,12,FALSE)),"",VLOOKUP($F133,Risk_Assessment!$A:$N,12,FALSE))</f>
        <v/>
      </c>
      <c r="F133" s="10" t="str">
        <f t="shared" si="7"/>
        <v>TBC129</v>
      </c>
      <c r="G133" s="10">
        <f t="shared" si="8"/>
        <v>129</v>
      </c>
    </row>
    <row r="134" spans="1:7" ht="31.5" hidden="1" customHeight="1" x14ac:dyDescent="0.25">
      <c r="A134" s="7" t="str">
        <f>IF(ISERROR(VLOOKUP($F134,Risk_Assessment!$A:$N,13,FALSE)),"",VLOOKUP($F134,Risk_Assessment!$A:$N,13,FALSE))</f>
        <v/>
      </c>
      <c r="B134" s="7" t="str">
        <f>IF(ISERROR(VLOOKUP($F134,Risk_Assessment!$A:$N,7,FALSE)),"",VLOOKUP($F134,Risk_Assessment!$A:$N,7,FALSE))</f>
        <v/>
      </c>
      <c r="C134" s="7" t="str">
        <f>IF(ISERROR(VLOOKUP($F134,Risk_Assessment!$A:$N,8,FALSE)),"",VLOOKUP($F134,Risk_Assessment!$A:$N,8,FALSE))</f>
        <v/>
      </c>
      <c r="D134" s="7" t="str">
        <f>IF(ISERROR(VLOOKUP($F134,Risk_Assessment!$A:$N,11,FALSE)),"",VLOOKUP($F134,Risk_Assessment!$A:$N,11,FALSE))</f>
        <v/>
      </c>
      <c r="E134" s="7" t="str">
        <f>IF(ISERROR(VLOOKUP($F134,Risk_Assessment!$A:$N,12,FALSE)),"",VLOOKUP($F134,Risk_Assessment!$A:$N,12,FALSE))</f>
        <v/>
      </c>
      <c r="F134" s="10" t="str">
        <f t="shared" si="7"/>
        <v>TBC130</v>
      </c>
      <c r="G134" s="10">
        <f t="shared" si="8"/>
        <v>130</v>
      </c>
    </row>
    <row r="135" spans="1:7" ht="31.5" hidden="1" customHeight="1" x14ac:dyDescent="0.25">
      <c r="A135" s="7" t="str">
        <f>IF(ISERROR(VLOOKUP($F135,Risk_Assessment!$A:$N,13,FALSE)),"",VLOOKUP($F135,Risk_Assessment!$A:$N,13,FALSE))</f>
        <v/>
      </c>
      <c r="B135" s="7" t="str">
        <f>IF(ISERROR(VLOOKUP($F135,Risk_Assessment!$A:$N,7,FALSE)),"",VLOOKUP($F135,Risk_Assessment!$A:$N,7,FALSE))</f>
        <v/>
      </c>
      <c r="C135" s="7" t="str">
        <f>IF(ISERROR(VLOOKUP($F135,Risk_Assessment!$A:$N,8,FALSE)),"",VLOOKUP($F135,Risk_Assessment!$A:$N,8,FALSE))</f>
        <v/>
      </c>
      <c r="D135" s="7" t="str">
        <f>IF(ISERROR(VLOOKUP($F135,Risk_Assessment!$A:$N,11,FALSE)),"",VLOOKUP($F135,Risk_Assessment!$A:$N,11,FALSE))</f>
        <v/>
      </c>
      <c r="E135" s="7" t="str">
        <f>IF(ISERROR(VLOOKUP($F135,Risk_Assessment!$A:$N,12,FALSE)),"",VLOOKUP($F135,Risk_Assessment!$A:$N,12,FALSE))</f>
        <v/>
      </c>
      <c r="F135" s="10" t="str">
        <f t="shared" si="7"/>
        <v>TBC131</v>
      </c>
      <c r="G135" s="10">
        <f t="shared" si="8"/>
        <v>131</v>
      </c>
    </row>
    <row r="136" spans="1:7" ht="31.5" hidden="1" customHeight="1" x14ac:dyDescent="0.25">
      <c r="A136" s="7" t="str">
        <f>IF(ISERROR(VLOOKUP($F136,Risk_Assessment!$A:$N,13,FALSE)),"",VLOOKUP($F136,Risk_Assessment!$A:$N,13,FALSE))</f>
        <v/>
      </c>
      <c r="B136" s="7" t="str">
        <f>IF(ISERROR(VLOOKUP($F136,Risk_Assessment!$A:$N,7,FALSE)),"",VLOOKUP($F136,Risk_Assessment!$A:$N,7,FALSE))</f>
        <v/>
      </c>
      <c r="C136" s="7" t="str">
        <f>IF(ISERROR(VLOOKUP($F136,Risk_Assessment!$A:$N,8,FALSE)),"",VLOOKUP($F136,Risk_Assessment!$A:$N,8,FALSE))</f>
        <v/>
      </c>
      <c r="D136" s="7" t="str">
        <f>IF(ISERROR(VLOOKUP($F136,Risk_Assessment!$A:$N,11,FALSE)),"",VLOOKUP($F136,Risk_Assessment!$A:$N,11,FALSE))</f>
        <v/>
      </c>
      <c r="E136" s="7" t="str">
        <f>IF(ISERROR(VLOOKUP($F136,Risk_Assessment!$A:$N,12,FALSE)),"",VLOOKUP($F136,Risk_Assessment!$A:$N,12,FALSE))</f>
        <v/>
      </c>
      <c r="F136" s="10" t="str">
        <f t="shared" si="7"/>
        <v>TBC132</v>
      </c>
      <c r="G136" s="10">
        <f t="shared" si="8"/>
        <v>132</v>
      </c>
    </row>
    <row r="137" spans="1:7" ht="31.5" hidden="1" customHeight="1" x14ac:dyDescent="0.25">
      <c r="A137" s="7" t="str">
        <f>IF(ISERROR(VLOOKUP($F137,Risk_Assessment!$A:$N,13,FALSE)),"",VLOOKUP($F137,Risk_Assessment!$A:$N,13,FALSE))</f>
        <v/>
      </c>
      <c r="B137" s="7" t="str">
        <f>IF(ISERROR(VLOOKUP($F137,Risk_Assessment!$A:$N,7,FALSE)),"",VLOOKUP($F137,Risk_Assessment!$A:$N,7,FALSE))</f>
        <v/>
      </c>
      <c r="C137" s="7" t="str">
        <f>IF(ISERROR(VLOOKUP($F137,Risk_Assessment!$A:$N,8,FALSE)),"",VLOOKUP($F137,Risk_Assessment!$A:$N,8,FALSE))</f>
        <v/>
      </c>
      <c r="D137" s="7" t="str">
        <f>IF(ISERROR(VLOOKUP($F137,Risk_Assessment!$A:$N,11,FALSE)),"",VLOOKUP($F137,Risk_Assessment!$A:$N,11,FALSE))</f>
        <v/>
      </c>
      <c r="E137" s="7" t="str">
        <f>IF(ISERROR(VLOOKUP($F137,Risk_Assessment!$A:$N,12,FALSE)),"",VLOOKUP($F137,Risk_Assessment!$A:$N,12,FALSE))</f>
        <v/>
      </c>
      <c r="F137" s="10" t="str">
        <f t="shared" si="7"/>
        <v>TBC133</v>
      </c>
      <c r="G137" s="10">
        <f t="shared" si="8"/>
        <v>133</v>
      </c>
    </row>
    <row r="138" spans="1:7" ht="31.5" hidden="1" customHeight="1" x14ac:dyDescent="0.25">
      <c r="A138" s="7" t="str">
        <f>IF(ISERROR(VLOOKUP($F138,Risk_Assessment!$A:$N,13,FALSE)),"",VLOOKUP($F138,Risk_Assessment!$A:$N,13,FALSE))</f>
        <v/>
      </c>
      <c r="B138" s="7" t="str">
        <f>IF(ISERROR(VLOOKUP($F138,Risk_Assessment!$A:$N,7,FALSE)),"",VLOOKUP($F138,Risk_Assessment!$A:$N,7,FALSE))</f>
        <v/>
      </c>
      <c r="C138" s="7" t="str">
        <f>IF(ISERROR(VLOOKUP($F138,Risk_Assessment!$A:$N,8,FALSE)),"",VLOOKUP($F138,Risk_Assessment!$A:$N,8,FALSE))</f>
        <v/>
      </c>
      <c r="D138" s="7" t="str">
        <f>IF(ISERROR(VLOOKUP($F138,Risk_Assessment!$A:$N,11,FALSE)),"",VLOOKUP($F138,Risk_Assessment!$A:$N,11,FALSE))</f>
        <v/>
      </c>
      <c r="E138" s="7" t="str">
        <f>IF(ISERROR(VLOOKUP($F138,Risk_Assessment!$A:$N,12,FALSE)),"",VLOOKUP($F138,Risk_Assessment!$A:$N,12,FALSE))</f>
        <v/>
      </c>
      <c r="F138" s="10" t="str">
        <f t="shared" si="7"/>
        <v>TBC134</v>
      </c>
      <c r="G138" s="10">
        <f t="shared" si="8"/>
        <v>134</v>
      </c>
    </row>
    <row r="139" spans="1:7" ht="31.5" hidden="1" customHeight="1" x14ac:dyDescent="0.25">
      <c r="A139" s="7" t="str">
        <f>IF(ISERROR(VLOOKUP($F139,Risk_Assessment!$A:$N,13,FALSE)),"",VLOOKUP($F139,Risk_Assessment!$A:$N,13,FALSE))</f>
        <v/>
      </c>
      <c r="B139" s="7" t="str">
        <f>IF(ISERROR(VLOOKUP($F139,Risk_Assessment!$A:$N,7,FALSE)),"",VLOOKUP($F139,Risk_Assessment!$A:$N,7,FALSE))</f>
        <v/>
      </c>
      <c r="C139" s="7" t="str">
        <f>IF(ISERROR(VLOOKUP($F139,Risk_Assessment!$A:$N,8,FALSE)),"",VLOOKUP($F139,Risk_Assessment!$A:$N,8,FALSE))</f>
        <v/>
      </c>
      <c r="D139" s="7" t="str">
        <f>IF(ISERROR(VLOOKUP($F139,Risk_Assessment!$A:$N,11,FALSE)),"",VLOOKUP($F139,Risk_Assessment!$A:$N,11,FALSE))</f>
        <v/>
      </c>
      <c r="E139" s="7" t="str">
        <f>IF(ISERROR(VLOOKUP($F139,Risk_Assessment!$A:$N,12,FALSE)),"",VLOOKUP($F139,Risk_Assessment!$A:$N,12,FALSE))</f>
        <v/>
      </c>
      <c r="F139" s="10" t="str">
        <f t="shared" si="7"/>
        <v>TBC135</v>
      </c>
      <c r="G139" s="10">
        <f t="shared" si="8"/>
        <v>135</v>
      </c>
    </row>
    <row r="140" spans="1:7" ht="31.5" hidden="1" customHeight="1" x14ac:dyDescent="0.25">
      <c r="A140" s="7" t="str">
        <f>IF(ISERROR(VLOOKUP($F140,Risk_Assessment!$A:$N,13,FALSE)),"",VLOOKUP($F140,Risk_Assessment!$A:$N,13,FALSE))</f>
        <v/>
      </c>
      <c r="B140" s="7" t="str">
        <f>IF(ISERROR(VLOOKUP($F140,Risk_Assessment!$A:$N,7,FALSE)),"",VLOOKUP($F140,Risk_Assessment!$A:$N,7,FALSE))</f>
        <v/>
      </c>
      <c r="C140" s="7" t="str">
        <f>IF(ISERROR(VLOOKUP($F140,Risk_Assessment!$A:$N,8,FALSE)),"",VLOOKUP($F140,Risk_Assessment!$A:$N,8,FALSE))</f>
        <v/>
      </c>
      <c r="D140" s="7" t="str">
        <f>IF(ISERROR(VLOOKUP($F140,Risk_Assessment!$A:$N,11,FALSE)),"",VLOOKUP($F140,Risk_Assessment!$A:$N,11,FALSE))</f>
        <v/>
      </c>
      <c r="E140" s="7" t="str">
        <f>IF(ISERROR(VLOOKUP($F140,Risk_Assessment!$A:$N,12,FALSE)),"",VLOOKUP($F140,Risk_Assessment!$A:$N,12,FALSE))</f>
        <v/>
      </c>
      <c r="F140" s="10" t="str">
        <f t="shared" si="7"/>
        <v>TBC136</v>
      </c>
      <c r="G140" s="10">
        <f t="shared" si="8"/>
        <v>136</v>
      </c>
    </row>
    <row r="141" spans="1:7" ht="31.5" hidden="1" customHeight="1" x14ac:dyDescent="0.25">
      <c r="A141" s="7" t="str">
        <f>IF(ISERROR(VLOOKUP($F141,Risk_Assessment!$A:$N,13,FALSE)),"",VLOOKUP($F141,Risk_Assessment!$A:$N,13,FALSE))</f>
        <v/>
      </c>
      <c r="B141" s="7" t="str">
        <f>IF(ISERROR(VLOOKUP($F141,Risk_Assessment!$A:$N,7,FALSE)),"",VLOOKUP($F141,Risk_Assessment!$A:$N,7,FALSE))</f>
        <v/>
      </c>
      <c r="C141" s="7" t="str">
        <f>IF(ISERROR(VLOOKUP($F141,Risk_Assessment!$A:$N,8,FALSE)),"",VLOOKUP($F141,Risk_Assessment!$A:$N,8,FALSE))</f>
        <v/>
      </c>
      <c r="D141" s="7" t="str">
        <f>IF(ISERROR(VLOOKUP($F141,Risk_Assessment!$A:$N,11,FALSE)),"",VLOOKUP($F141,Risk_Assessment!$A:$N,11,FALSE))</f>
        <v/>
      </c>
      <c r="E141" s="7" t="str">
        <f>IF(ISERROR(VLOOKUP($F141,Risk_Assessment!$A:$N,12,FALSE)),"",VLOOKUP($F141,Risk_Assessment!$A:$N,12,FALSE))</f>
        <v/>
      </c>
      <c r="F141" s="10" t="str">
        <f t="shared" ref="F141:F146" si="9">CONCATENATE($B$2,G141)</f>
        <v>TBC137</v>
      </c>
      <c r="G141" s="10">
        <f t="shared" si="8"/>
        <v>137</v>
      </c>
    </row>
    <row r="142" spans="1:7" ht="31.5" hidden="1" customHeight="1" x14ac:dyDescent="0.25">
      <c r="A142" s="7" t="str">
        <f>IF(ISERROR(VLOOKUP($F142,Risk_Assessment!$A:$N,13,FALSE)),"",VLOOKUP($F142,Risk_Assessment!$A:$N,13,FALSE))</f>
        <v/>
      </c>
      <c r="B142" s="7" t="str">
        <f>IF(ISERROR(VLOOKUP($F142,Risk_Assessment!$A:$N,7,FALSE)),"",VLOOKUP($F142,Risk_Assessment!$A:$N,7,FALSE))</f>
        <v/>
      </c>
      <c r="C142" s="7" t="str">
        <f>IF(ISERROR(VLOOKUP($F142,Risk_Assessment!$A:$N,8,FALSE)),"",VLOOKUP($F142,Risk_Assessment!$A:$N,8,FALSE))</f>
        <v/>
      </c>
      <c r="D142" s="7" t="str">
        <f>IF(ISERROR(VLOOKUP($F142,Risk_Assessment!$A:$N,11,FALSE)),"",VLOOKUP($F142,Risk_Assessment!$A:$N,11,FALSE))</f>
        <v/>
      </c>
      <c r="E142" s="7" t="str">
        <f>IF(ISERROR(VLOOKUP($F142,Risk_Assessment!$A:$N,12,FALSE)),"",VLOOKUP($F142,Risk_Assessment!$A:$N,12,FALSE))</f>
        <v/>
      </c>
      <c r="F142" s="10" t="str">
        <f t="shared" si="9"/>
        <v>TBC138</v>
      </c>
      <c r="G142" s="10">
        <f t="shared" si="8"/>
        <v>138</v>
      </c>
    </row>
    <row r="143" spans="1:7" ht="31.5" hidden="1" customHeight="1" x14ac:dyDescent="0.25">
      <c r="A143" s="7" t="str">
        <f>IF(ISERROR(VLOOKUP($F143,Risk_Assessment!$A:$N,13,FALSE)),"",VLOOKUP($F143,Risk_Assessment!$A:$N,13,FALSE))</f>
        <v/>
      </c>
      <c r="B143" s="7" t="str">
        <f>IF(ISERROR(VLOOKUP($F143,Risk_Assessment!$A:$N,7,FALSE)),"",VLOOKUP($F143,Risk_Assessment!$A:$N,7,FALSE))</f>
        <v/>
      </c>
      <c r="C143" s="7" t="str">
        <f>IF(ISERROR(VLOOKUP($F143,Risk_Assessment!$A:$N,8,FALSE)),"",VLOOKUP($F143,Risk_Assessment!$A:$N,8,FALSE))</f>
        <v/>
      </c>
      <c r="D143" s="7" t="str">
        <f>IF(ISERROR(VLOOKUP($F143,Risk_Assessment!$A:$N,11,FALSE)),"",VLOOKUP($F143,Risk_Assessment!$A:$N,11,FALSE))</f>
        <v/>
      </c>
      <c r="E143" s="7" t="str">
        <f>IF(ISERROR(VLOOKUP($F143,Risk_Assessment!$A:$N,12,FALSE)),"",VLOOKUP($F143,Risk_Assessment!$A:$N,12,FALSE))</f>
        <v/>
      </c>
      <c r="F143" s="10" t="str">
        <f t="shared" si="9"/>
        <v>TBC139</v>
      </c>
      <c r="G143" s="10">
        <f t="shared" si="8"/>
        <v>139</v>
      </c>
    </row>
    <row r="144" spans="1:7" ht="31.5" hidden="1" customHeight="1" x14ac:dyDescent="0.25">
      <c r="A144" s="7" t="str">
        <f>IF(ISERROR(VLOOKUP($F144,Risk_Assessment!$A:$N,13,FALSE)),"",VLOOKUP($F144,Risk_Assessment!$A:$N,13,FALSE))</f>
        <v/>
      </c>
      <c r="B144" s="7" t="str">
        <f>IF(ISERROR(VLOOKUP($F144,Risk_Assessment!$A:$N,7,FALSE)),"",VLOOKUP($F144,Risk_Assessment!$A:$N,7,FALSE))</f>
        <v/>
      </c>
      <c r="C144" s="7" t="str">
        <f>IF(ISERROR(VLOOKUP($F144,Risk_Assessment!$A:$N,8,FALSE)),"",VLOOKUP($F144,Risk_Assessment!$A:$N,8,FALSE))</f>
        <v/>
      </c>
      <c r="D144" s="7" t="str">
        <f>IF(ISERROR(VLOOKUP($F144,Risk_Assessment!$A:$N,11,FALSE)),"",VLOOKUP($F144,Risk_Assessment!$A:$N,11,FALSE))</f>
        <v/>
      </c>
      <c r="E144" s="7" t="str">
        <f>IF(ISERROR(VLOOKUP($F144,Risk_Assessment!$A:$N,12,FALSE)),"",VLOOKUP($F144,Risk_Assessment!$A:$N,12,FALSE))</f>
        <v/>
      </c>
      <c r="F144" s="10" t="str">
        <f t="shared" si="9"/>
        <v>TBC140</v>
      </c>
      <c r="G144" s="10">
        <f t="shared" si="8"/>
        <v>140</v>
      </c>
    </row>
    <row r="145" spans="1:7" ht="31.5" hidden="1" customHeight="1" x14ac:dyDescent="0.25">
      <c r="A145" s="7" t="str">
        <f>IF(ISERROR(VLOOKUP($F145,Risk_Assessment!$A:$N,13,FALSE)),"",VLOOKUP($F145,Risk_Assessment!$A:$N,13,FALSE))</f>
        <v/>
      </c>
      <c r="B145" s="7" t="str">
        <f>IF(ISERROR(VLOOKUP($F145,Risk_Assessment!$A:$N,7,FALSE)),"",VLOOKUP($F145,Risk_Assessment!$A:$N,7,FALSE))</f>
        <v/>
      </c>
      <c r="C145" s="7" t="str">
        <f>IF(ISERROR(VLOOKUP($F145,Risk_Assessment!$A:$N,8,FALSE)),"",VLOOKUP($F145,Risk_Assessment!$A:$N,8,FALSE))</f>
        <v/>
      </c>
      <c r="D145" s="7" t="str">
        <f>IF(ISERROR(VLOOKUP($F145,Risk_Assessment!$A:$N,11,FALSE)),"",VLOOKUP($F145,Risk_Assessment!$A:$N,11,FALSE))</f>
        <v/>
      </c>
      <c r="E145" s="7" t="str">
        <f>IF(ISERROR(VLOOKUP($F145,Risk_Assessment!$A:$N,12,FALSE)),"",VLOOKUP($F145,Risk_Assessment!$A:$N,12,FALSE))</f>
        <v/>
      </c>
      <c r="F145" s="10" t="str">
        <f t="shared" si="9"/>
        <v>TBC141</v>
      </c>
      <c r="G145" s="10">
        <f t="shared" si="8"/>
        <v>141</v>
      </c>
    </row>
    <row r="146" spans="1:7" ht="31.5" hidden="1" customHeight="1" x14ac:dyDescent="0.25">
      <c r="A146" s="7" t="str">
        <f>IF(ISERROR(VLOOKUP($F146,Risk_Assessment!$A:$N,13,FALSE)),"",VLOOKUP($F146,Risk_Assessment!$A:$N,13,FALSE))</f>
        <v/>
      </c>
      <c r="B146" s="7" t="str">
        <f>IF(ISERROR(VLOOKUP($F146,Risk_Assessment!$A:$N,7,FALSE)),"",VLOOKUP($F146,Risk_Assessment!$A:$N,7,FALSE))</f>
        <v/>
      </c>
      <c r="C146" s="7" t="str">
        <f>IF(ISERROR(VLOOKUP($F146,Risk_Assessment!$A:$N,8,FALSE)),"",VLOOKUP($F146,Risk_Assessment!$A:$N,8,FALSE))</f>
        <v/>
      </c>
      <c r="D146" s="7" t="str">
        <f>IF(ISERROR(VLOOKUP($F146,Risk_Assessment!$A:$N,11,FALSE)),"",VLOOKUP($F146,Risk_Assessment!$A:$N,11,FALSE))</f>
        <v/>
      </c>
      <c r="E146" s="7" t="str">
        <f>IF(ISERROR(VLOOKUP($F146,Risk_Assessment!$A:$N,12,FALSE)),"",VLOOKUP($F146,Risk_Assessment!$A:$N,12,FALSE))</f>
        <v/>
      </c>
      <c r="F146" s="10" t="str">
        <f t="shared" si="9"/>
        <v>TBC142</v>
      </c>
      <c r="G146" s="10">
        <f t="shared" si="8"/>
        <v>142</v>
      </c>
    </row>
    <row r="147" spans="1:7" ht="31.5" hidden="1" customHeight="1" x14ac:dyDescent="0.25">
      <c r="A147" s="7" t="str">
        <f>IF(ISERROR(VLOOKUP($F147,Risk_Assessment!$A:$N,13,FALSE)),"",VLOOKUP($F147,Risk_Assessment!$A:$N,13,FALSE))</f>
        <v/>
      </c>
      <c r="B147" s="7" t="str">
        <f>IF(ISERROR(VLOOKUP($F147,Risk_Assessment!$A:$N,7,FALSE)),"",VLOOKUP($F147,Risk_Assessment!$A:$N,7,FALSE))</f>
        <v/>
      </c>
      <c r="C147" s="7" t="str">
        <f>IF(ISERROR(VLOOKUP($F147,Risk_Assessment!$A:$N,8,FALSE)),"",VLOOKUP($F147,Risk_Assessment!$A:$N,8,FALSE))</f>
        <v/>
      </c>
      <c r="D147" s="7" t="str">
        <f>IF(ISERROR(VLOOKUP($F147,Risk_Assessment!$A:$N,11,FALSE)),"",VLOOKUP($F147,Risk_Assessment!$A:$N,11,FALSE))</f>
        <v/>
      </c>
      <c r="E147" s="7" t="str">
        <f>IF(ISERROR(VLOOKUP($F147,Risk_Assessment!$A:$N,12,FALSE)),"",VLOOKUP($F147,Risk_Assessment!$A:$N,12,FALSE))</f>
        <v/>
      </c>
      <c r="F147" s="10" t="str">
        <f t="shared" ref="F147:F155" si="10">CONCATENATE($B$2,G147)</f>
        <v>TBC143</v>
      </c>
      <c r="G147" s="10">
        <f t="shared" ref="G147:G212" si="11">G146+1</f>
        <v>143</v>
      </c>
    </row>
    <row r="148" spans="1:7" ht="31.5" hidden="1" customHeight="1" x14ac:dyDescent="0.25">
      <c r="A148" s="7" t="str">
        <f>IF(ISERROR(VLOOKUP($F148,Risk_Assessment!$A:$N,13,FALSE)),"",VLOOKUP($F148,Risk_Assessment!$A:$N,13,FALSE))</f>
        <v/>
      </c>
      <c r="B148" s="7" t="str">
        <f>IF(ISERROR(VLOOKUP($F148,Risk_Assessment!$A:$N,7,FALSE)),"",VLOOKUP($F148,Risk_Assessment!$A:$N,7,FALSE))</f>
        <v/>
      </c>
      <c r="C148" s="7" t="str">
        <f>IF(ISERROR(VLOOKUP($F148,Risk_Assessment!$A:$N,8,FALSE)),"",VLOOKUP($F148,Risk_Assessment!$A:$N,8,FALSE))</f>
        <v/>
      </c>
      <c r="D148" s="7" t="str">
        <f>IF(ISERROR(VLOOKUP($F148,Risk_Assessment!$A:$N,11,FALSE)),"",VLOOKUP($F148,Risk_Assessment!$A:$N,11,FALSE))</f>
        <v/>
      </c>
      <c r="E148" s="7" t="str">
        <f>IF(ISERROR(VLOOKUP($F148,Risk_Assessment!$A:$N,12,FALSE)),"",VLOOKUP($F148,Risk_Assessment!$A:$N,12,FALSE))</f>
        <v/>
      </c>
      <c r="F148" s="10" t="str">
        <f t="shared" si="10"/>
        <v>TBC144</v>
      </c>
      <c r="G148" s="10">
        <f t="shared" si="11"/>
        <v>144</v>
      </c>
    </row>
    <row r="149" spans="1:7" ht="31.5" hidden="1" customHeight="1" x14ac:dyDescent="0.25">
      <c r="A149" s="7" t="str">
        <f>IF(ISERROR(VLOOKUP($F149,Risk_Assessment!$A:$N,13,FALSE)),"",VLOOKUP($F149,Risk_Assessment!$A:$N,13,FALSE))</f>
        <v/>
      </c>
      <c r="B149" s="7" t="str">
        <f>IF(ISERROR(VLOOKUP($F149,Risk_Assessment!$A:$N,7,FALSE)),"",VLOOKUP($F149,Risk_Assessment!$A:$N,7,FALSE))</f>
        <v/>
      </c>
      <c r="C149" s="7" t="str">
        <f>IF(ISERROR(VLOOKUP($F149,Risk_Assessment!$A:$N,8,FALSE)),"",VLOOKUP($F149,Risk_Assessment!$A:$N,8,FALSE))</f>
        <v/>
      </c>
      <c r="D149" s="7" t="str">
        <f>IF(ISERROR(VLOOKUP($F149,Risk_Assessment!$A:$N,11,FALSE)),"",VLOOKUP($F149,Risk_Assessment!$A:$N,11,FALSE))</f>
        <v/>
      </c>
      <c r="E149" s="7" t="str">
        <f>IF(ISERROR(VLOOKUP($F149,Risk_Assessment!$A:$N,12,FALSE)),"",VLOOKUP($F149,Risk_Assessment!$A:$N,12,FALSE))</f>
        <v/>
      </c>
      <c r="F149" s="10" t="str">
        <f t="shared" si="10"/>
        <v>TBC145</v>
      </c>
      <c r="G149" s="10">
        <f t="shared" si="11"/>
        <v>145</v>
      </c>
    </row>
    <row r="150" spans="1:7" ht="31.5" hidden="1" customHeight="1" x14ac:dyDescent="0.25">
      <c r="A150" s="7" t="str">
        <f>IF(ISERROR(VLOOKUP($F150,Risk_Assessment!$A:$N,13,FALSE)),"",VLOOKUP($F150,Risk_Assessment!$A:$N,13,FALSE))</f>
        <v/>
      </c>
      <c r="B150" s="7" t="str">
        <f>IF(ISERROR(VLOOKUP($F150,Risk_Assessment!$A:$N,7,FALSE)),"",VLOOKUP($F150,Risk_Assessment!$A:$N,7,FALSE))</f>
        <v/>
      </c>
      <c r="C150" s="7" t="str">
        <f>IF(ISERROR(VLOOKUP($F150,Risk_Assessment!$A:$N,8,FALSE)),"",VLOOKUP($F150,Risk_Assessment!$A:$N,8,FALSE))</f>
        <v/>
      </c>
      <c r="D150" s="7" t="str">
        <f>IF(ISERROR(VLOOKUP($F150,Risk_Assessment!$A:$N,11,FALSE)),"",VLOOKUP($F150,Risk_Assessment!$A:$N,11,FALSE))</f>
        <v/>
      </c>
      <c r="E150" s="7" t="str">
        <f>IF(ISERROR(VLOOKUP($F150,Risk_Assessment!$A:$N,12,FALSE)),"",VLOOKUP($F150,Risk_Assessment!$A:$N,12,FALSE))</f>
        <v/>
      </c>
      <c r="F150" s="10" t="str">
        <f t="shared" si="10"/>
        <v>TBC146</v>
      </c>
      <c r="G150" s="10">
        <f t="shared" si="11"/>
        <v>146</v>
      </c>
    </row>
    <row r="151" spans="1:7" ht="31.5" hidden="1" customHeight="1" x14ac:dyDescent="0.25">
      <c r="A151" s="7" t="str">
        <f>IF(ISERROR(VLOOKUP($F151,Risk_Assessment!$A:$N,13,FALSE)),"",VLOOKUP($F151,Risk_Assessment!$A:$N,13,FALSE))</f>
        <v/>
      </c>
      <c r="B151" s="7" t="str">
        <f>IF(ISERROR(VLOOKUP($F151,Risk_Assessment!$A:$N,7,FALSE)),"",VLOOKUP($F151,Risk_Assessment!$A:$N,7,FALSE))</f>
        <v/>
      </c>
      <c r="C151" s="7" t="str">
        <f>IF(ISERROR(VLOOKUP($F151,Risk_Assessment!$A:$N,8,FALSE)),"",VLOOKUP($F151,Risk_Assessment!$A:$N,8,FALSE))</f>
        <v/>
      </c>
      <c r="D151" s="7" t="str">
        <f>IF(ISERROR(VLOOKUP($F151,Risk_Assessment!$A:$N,11,FALSE)),"",VLOOKUP($F151,Risk_Assessment!$A:$N,11,FALSE))</f>
        <v/>
      </c>
      <c r="E151" s="7" t="str">
        <f>IF(ISERROR(VLOOKUP($F151,Risk_Assessment!$A:$N,12,FALSE)),"",VLOOKUP($F151,Risk_Assessment!$A:$N,12,FALSE))</f>
        <v/>
      </c>
      <c r="F151" s="10" t="str">
        <f t="shared" si="10"/>
        <v>TBC147</v>
      </c>
      <c r="G151" s="10">
        <f t="shared" si="11"/>
        <v>147</v>
      </c>
    </row>
    <row r="152" spans="1:7" ht="31.5" hidden="1" customHeight="1" x14ac:dyDescent="0.25">
      <c r="A152" s="7" t="str">
        <f>IF(ISERROR(VLOOKUP($F152,Risk_Assessment!$A:$N,13,FALSE)),"",VLOOKUP($F152,Risk_Assessment!$A:$N,13,FALSE))</f>
        <v/>
      </c>
      <c r="B152" s="7" t="str">
        <f>IF(ISERROR(VLOOKUP($F152,Risk_Assessment!$A:$N,7,FALSE)),"",VLOOKUP($F152,Risk_Assessment!$A:$N,7,FALSE))</f>
        <v/>
      </c>
      <c r="C152" s="7" t="str">
        <f>IF(ISERROR(VLOOKUP($F152,Risk_Assessment!$A:$N,8,FALSE)),"",VLOOKUP($F152,Risk_Assessment!$A:$N,8,FALSE))</f>
        <v/>
      </c>
      <c r="D152" s="7" t="str">
        <f>IF(ISERROR(VLOOKUP($F152,Risk_Assessment!$A:$N,11,FALSE)),"",VLOOKUP($F152,Risk_Assessment!$A:$N,11,FALSE))</f>
        <v/>
      </c>
      <c r="E152" s="7" t="str">
        <f>IF(ISERROR(VLOOKUP($F152,Risk_Assessment!$A:$N,12,FALSE)),"",VLOOKUP($F152,Risk_Assessment!$A:$N,12,FALSE))</f>
        <v/>
      </c>
      <c r="F152" s="10" t="str">
        <f t="shared" si="10"/>
        <v>TBC148</v>
      </c>
      <c r="G152" s="10">
        <f t="shared" si="11"/>
        <v>148</v>
      </c>
    </row>
    <row r="153" spans="1:7" ht="31.5" hidden="1" customHeight="1" x14ac:dyDescent="0.25">
      <c r="A153" s="7" t="str">
        <f>IF(ISERROR(VLOOKUP($F153,Risk_Assessment!$A:$N,13,FALSE)),"",VLOOKUP($F153,Risk_Assessment!$A:$N,13,FALSE))</f>
        <v/>
      </c>
      <c r="B153" s="7" t="str">
        <f>IF(ISERROR(VLOOKUP($F153,Risk_Assessment!$A:$N,7,FALSE)),"",VLOOKUP($F153,Risk_Assessment!$A:$N,7,FALSE))</f>
        <v/>
      </c>
      <c r="C153" s="7" t="str">
        <f>IF(ISERROR(VLOOKUP($F153,Risk_Assessment!$A:$N,8,FALSE)),"",VLOOKUP($F153,Risk_Assessment!$A:$N,8,FALSE))</f>
        <v/>
      </c>
      <c r="D153" s="7" t="str">
        <f>IF(ISERROR(VLOOKUP($F153,Risk_Assessment!$A:$N,11,FALSE)),"",VLOOKUP($F153,Risk_Assessment!$A:$N,11,FALSE))</f>
        <v/>
      </c>
      <c r="E153" s="7" t="str">
        <f>IF(ISERROR(VLOOKUP($F153,Risk_Assessment!$A:$N,12,FALSE)),"",VLOOKUP($F153,Risk_Assessment!$A:$N,12,FALSE))</f>
        <v/>
      </c>
      <c r="F153" s="10" t="str">
        <f t="shared" si="10"/>
        <v>TBC149</v>
      </c>
      <c r="G153" s="10">
        <f t="shared" si="11"/>
        <v>149</v>
      </c>
    </row>
    <row r="154" spans="1:7" ht="31.5" hidden="1" customHeight="1" x14ac:dyDescent="0.25">
      <c r="A154" s="7" t="str">
        <f>IF(ISERROR(VLOOKUP($F154,Risk_Assessment!$A:$N,13,FALSE)),"",VLOOKUP($F154,Risk_Assessment!$A:$N,13,FALSE))</f>
        <v/>
      </c>
      <c r="B154" s="7" t="str">
        <f>IF(ISERROR(VLOOKUP($F154,Risk_Assessment!$A:$N,7,FALSE)),"",VLOOKUP($F154,Risk_Assessment!$A:$N,7,FALSE))</f>
        <v/>
      </c>
      <c r="C154" s="7" t="str">
        <f>IF(ISERROR(VLOOKUP($F154,Risk_Assessment!$A:$N,8,FALSE)),"",VLOOKUP($F154,Risk_Assessment!$A:$N,8,FALSE))</f>
        <v/>
      </c>
      <c r="D154" s="7" t="str">
        <f>IF(ISERROR(VLOOKUP($F154,Risk_Assessment!$A:$N,11,FALSE)),"",VLOOKUP($F154,Risk_Assessment!$A:$N,11,FALSE))</f>
        <v/>
      </c>
      <c r="E154" s="7" t="str">
        <f>IF(ISERROR(VLOOKUP($F154,Risk_Assessment!$A:$N,12,FALSE)),"",VLOOKUP($F154,Risk_Assessment!$A:$N,12,FALSE))</f>
        <v/>
      </c>
      <c r="F154" s="10" t="str">
        <f t="shared" si="10"/>
        <v>TBC150</v>
      </c>
      <c r="G154" s="10">
        <f t="shared" si="11"/>
        <v>150</v>
      </c>
    </row>
    <row r="155" spans="1:7" ht="31.5" hidden="1" customHeight="1" x14ac:dyDescent="0.25">
      <c r="A155" s="7" t="str">
        <f>IF(ISERROR(VLOOKUP($F155,Risk_Assessment!$A:$N,13,FALSE)),"",VLOOKUP($F155,Risk_Assessment!$A:$N,13,FALSE))</f>
        <v/>
      </c>
      <c r="B155" s="7" t="str">
        <f>IF(ISERROR(VLOOKUP($F155,Risk_Assessment!$A:$N,7,FALSE)),"",VLOOKUP($F155,Risk_Assessment!$A:$N,7,FALSE))</f>
        <v/>
      </c>
      <c r="C155" s="7" t="str">
        <f>IF(ISERROR(VLOOKUP($F155,Risk_Assessment!$A:$N,8,FALSE)),"",VLOOKUP($F155,Risk_Assessment!$A:$N,8,FALSE))</f>
        <v/>
      </c>
      <c r="D155" s="7" t="str">
        <f>IF(ISERROR(VLOOKUP($F155,Risk_Assessment!$A:$N,11,FALSE)),"",VLOOKUP($F155,Risk_Assessment!$A:$N,11,FALSE))</f>
        <v/>
      </c>
      <c r="E155" s="7" t="str">
        <f>IF(ISERROR(VLOOKUP($F155,Risk_Assessment!$A:$N,12,FALSE)),"",VLOOKUP($F155,Risk_Assessment!$A:$N,12,FALSE))</f>
        <v/>
      </c>
      <c r="F155" s="10" t="str">
        <f t="shared" si="10"/>
        <v>TBC151</v>
      </c>
      <c r="G155" s="10">
        <f t="shared" si="11"/>
        <v>151</v>
      </c>
    </row>
    <row r="156" spans="1:7" ht="31.5" hidden="1" customHeight="1" x14ac:dyDescent="0.25">
      <c r="A156" s="7" t="str">
        <f>IF(ISERROR(VLOOKUP($F156,Risk_Assessment!$A:$N,13,FALSE)),"",VLOOKUP($F156,Risk_Assessment!$A:$N,13,FALSE))</f>
        <v/>
      </c>
      <c r="B156" s="7" t="str">
        <f>IF(ISERROR(VLOOKUP($F156,Risk_Assessment!$A:$N,7,FALSE)),"",VLOOKUP($F156,Risk_Assessment!$A:$N,7,FALSE))</f>
        <v/>
      </c>
      <c r="C156" s="7" t="str">
        <f>IF(ISERROR(VLOOKUP($F156,Risk_Assessment!$A:$N,8,FALSE)),"",VLOOKUP($F156,Risk_Assessment!$A:$N,8,FALSE))</f>
        <v/>
      </c>
      <c r="D156" s="7" t="str">
        <f>IF(ISERROR(VLOOKUP($F156,Risk_Assessment!$A:$N,11,FALSE)),"",VLOOKUP($F156,Risk_Assessment!$A:$N,11,FALSE))</f>
        <v/>
      </c>
      <c r="E156" s="7" t="str">
        <f>IF(ISERROR(VLOOKUP($F156,Risk_Assessment!$A:$N,12,FALSE)),"",VLOOKUP($F156,Risk_Assessment!$A:$N,12,FALSE))</f>
        <v/>
      </c>
      <c r="F156" s="10" t="str">
        <f>CONCATENATE($B$2,G156)</f>
        <v>TBC152</v>
      </c>
      <c r="G156" s="10">
        <f t="shared" si="11"/>
        <v>152</v>
      </c>
    </row>
    <row r="157" spans="1:7" ht="31.5" hidden="1" customHeight="1" x14ac:dyDescent="0.25">
      <c r="A157" s="7" t="str">
        <f>IF(ISERROR(VLOOKUP($F157,Risk_Assessment!$A:$N,13,FALSE)),"",VLOOKUP($F157,Risk_Assessment!$A:$N,13,FALSE))</f>
        <v/>
      </c>
      <c r="B157" s="7" t="str">
        <f>IF(ISERROR(VLOOKUP($F157,Risk_Assessment!$A:$N,7,FALSE)),"",VLOOKUP($F157,Risk_Assessment!$A:$N,7,FALSE))</f>
        <v/>
      </c>
      <c r="C157" s="7" t="str">
        <f>IF(ISERROR(VLOOKUP($F157,Risk_Assessment!$A:$N,8,FALSE)),"",VLOOKUP($F157,Risk_Assessment!$A:$N,8,FALSE))</f>
        <v/>
      </c>
      <c r="D157" s="7" t="str">
        <f>IF(ISERROR(VLOOKUP($F157,Risk_Assessment!$A:$N,11,FALSE)),"",VLOOKUP($F157,Risk_Assessment!$A:$N,11,FALSE))</f>
        <v/>
      </c>
      <c r="E157" s="7" t="str">
        <f>IF(ISERROR(VLOOKUP($F157,Risk_Assessment!$A:$N,12,FALSE)),"",VLOOKUP($F157,Risk_Assessment!$A:$N,12,FALSE))</f>
        <v/>
      </c>
      <c r="F157" s="10" t="str">
        <f>CONCATENATE($B$2,G157)</f>
        <v>TBC153</v>
      </c>
      <c r="G157" s="10">
        <f t="shared" si="11"/>
        <v>153</v>
      </c>
    </row>
    <row r="158" spans="1:7" ht="31.5" hidden="1" customHeight="1" x14ac:dyDescent="0.25">
      <c r="A158" s="7" t="str">
        <f>IF(ISERROR(VLOOKUP($F158,Risk_Assessment!$A:$N,13,FALSE)),"",VLOOKUP($F158,Risk_Assessment!$A:$N,13,FALSE))</f>
        <v/>
      </c>
      <c r="B158" s="7" t="str">
        <f>IF(ISERROR(VLOOKUP($F158,Risk_Assessment!$A:$N,7,FALSE)),"",VLOOKUP($F158,Risk_Assessment!$A:$N,7,FALSE))</f>
        <v/>
      </c>
      <c r="C158" s="7" t="str">
        <f>IF(ISERROR(VLOOKUP($F158,Risk_Assessment!$A:$N,8,FALSE)),"",VLOOKUP($F158,Risk_Assessment!$A:$N,8,FALSE))</f>
        <v/>
      </c>
      <c r="D158" s="7" t="str">
        <f>IF(ISERROR(VLOOKUP($F158,Risk_Assessment!$A:$N,11,FALSE)),"",VLOOKUP($F158,Risk_Assessment!$A:$N,11,FALSE))</f>
        <v/>
      </c>
      <c r="E158" s="7" t="str">
        <f>IF(ISERROR(VLOOKUP($F158,Risk_Assessment!$A:$N,12,FALSE)),"",VLOOKUP($F158,Risk_Assessment!$A:$N,12,FALSE))</f>
        <v/>
      </c>
      <c r="F158" s="10" t="str">
        <f>CONCATENATE($B$2,G158)</f>
        <v>TBC154</v>
      </c>
      <c r="G158" s="10">
        <f t="shared" si="11"/>
        <v>154</v>
      </c>
    </row>
    <row r="159" spans="1:7" ht="31.5" hidden="1" customHeight="1" x14ac:dyDescent="0.25">
      <c r="A159" s="7" t="str">
        <f>IF(ISERROR(VLOOKUP($F159,Risk_Assessment!$A:$N,13,FALSE)),"",VLOOKUP($F159,Risk_Assessment!$A:$N,13,FALSE))</f>
        <v/>
      </c>
      <c r="B159" s="7" t="str">
        <f>IF(ISERROR(VLOOKUP($F159,Risk_Assessment!$A:$N,7,FALSE)),"",VLOOKUP($F159,Risk_Assessment!$A:$N,7,FALSE))</f>
        <v/>
      </c>
      <c r="C159" s="7" t="str">
        <f>IF(ISERROR(VLOOKUP($F159,Risk_Assessment!$A:$N,8,FALSE)),"",VLOOKUP($F159,Risk_Assessment!$A:$N,8,FALSE))</f>
        <v/>
      </c>
      <c r="D159" s="7" t="str">
        <f>IF(ISERROR(VLOOKUP($F159,Risk_Assessment!$A:$N,11,FALSE)),"",VLOOKUP($F159,Risk_Assessment!$A:$N,11,FALSE))</f>
        <v/>
      </c>
      <c r="E159" s="7" t="str">
        <f>IF(ISERROR(VLOOKUP($F159,Risk_Assessment!$A:$N,12,FALSE)),"",VLOOKUP($F159,Risk_Assessment!$A:$N,12,FALSE))</f>
        <v/>
      </c>
      <c r="F159" s="10" t="str">
        <f t="shared" ref="F159:F191" si="12">CONCATENATE($B$2,G159)</f>
        <v>TBC155</v>
      </c>
      <c r="G159" s="10">
        <f t="shared" si="11"/>
        <v>155</v>
      </c>
    </row>
    <row r="160" spans="1:7" ht="31.5" hidden="1" customHeight="1" x14ac:dyDescent="0.25">
      <c r="A160" s="7" t="str">
        <f>IF(ISERROR(VLOOKUP($F160,Risk_Assessment!$A:$N,13,FALSE)),"",VLOOKUP($F160,Risk_Assessment!$A:$N,13,FALSE))</f>
        <v/>
      </c>
      <c r="B160" s="7" t="str">
        <f>IF(ISERROR(VLOOKUP($F160,Risk_Assessment!$A:$N,7,FALSE)),"",VLOOKUP($F160,Risk_Assessment!$A:$N,7,FALSE))</f>
        <v/>
      </c>
      <c r="C160" s="7" t="str">
        <f>IF(ISERROR(VLOOKUP($F160,Risk_Assessment!$A:$N,8,FALSE)),"",VLOOKUP($F160,Risk_Assessment!$A:$N,8,FALSE))</f>
        <v/>
      </c>
      <c r="D160" s="7" t="str">
        <f>IF(ISERROR(VLOOKUP($F160,Risk_Assessment!$A:$N,11,FALSE)),"",VLOOKUP($F160,Risk_Assessment!$A:$N,11,FALSE))</f>
        <v/>
      </c>
      <c r="E160" s="7" t="str">
        <f>IF(ISERROR(VLOOKUP($F160,Risk_Assessment!$A:$N,12,FALSE)),"",VLOOKUP($F160,Risk_Assessment!$A:$N,12,FALSE))</f>
        <v/>
      </c>
      <c r="F160" s="10" t="str">
        <f t="shared" si="12"/>
        <v>TBC156</v>
      </c>
      <c r="G160" s="10">
        <f t="shared" si="11"/>
        <v>156</v>
      </c>
    </row>
    <row r="161" spans="1:7" ht="31.5" hidden="1" customHeight="1" x14ac:dyDescent="0.25">
      <c r="A161" s="7" t="str">
        <f>IF(ISERROR(VLOOKUP($F161,Risk_Assessment!$A:$N,13,FALSE)),"",VLOOKUP($F161,Risk_Assessment!$A:$N,13,FALSE))</f>
        <v/>
      </c>
      <c r="B161" s="7" t="str">
        <f>IF(ISERROR(VLOOKUP($F161,Risk_Assessment!$A:$N,7,FALSE)),"",VLOOKUP($F161,Risk_Assessment!$A:$N,7,FALSE))</f>
        <v/>
      </c>
      <c r="C161" s="7" t="str">
        <f>IF(ISERROR(VLOOKUP($F161,Risk_Assessment!$A:$N,8,FALSE)),"",VLOOKUP($F161,Risk_Assessment!$A:$N,8,FALSE))</f>
        <v/>
      </c>
      <c r="D161" s="7" t="str">
        <f>IF(ISERROR(VLOOKUP($F161,Risk_Assessment!$A:$N,11,FALSE)),"",VLOOKUP($F161,Risk_Assessment!$A:$N,11,FALSE))</f>
        <v/>
      </c>
      <c r="E161" s="7" t="str">
        <f>IF(ISERROR(VLOOKUP($F161,Risk_Assessment!$A:$N,12,FALSE)),"",VLOOKUP($F161,Risk_Assessment!$A:$N,12,FALSE))</f>
        <v/>
      </c>
      <c r="F161" s="10" t="str">
        <f t="shared" si="12"/>
        <v>TBC157</v>
      </c>
      <c r="G161" s="10">
        <f t="shared" si="11"/>
        <v>157</v>
      </c>
    </row>
    <row r="162" spans="1:7" ht="31.5" hidden="1" customHeight="1" x14ac:dyDescent="0.25">
      <c r="A162" s="7" t="str">
        <f>IF(ISERROR(VLOOKUP($F162,Risk_Assessment!$A:$N,13,FALSE)),"",VLOOKUP($F162,Risk_Assessment!$A:$N,13,FALSE))</f>
        <v/>
      </c>
      <c r="B162" s="7" t="str">
        <f>IF(ISERROR(VLOOKUP($F162,Risk_Assessment!$A:$N,7,FALSE)),"",VLOOKUP($F162,Risk_Assessment!$A:$N,7,FALSE))</f>
        <v/>
      </c>
      <c r="C162" s="7" t="str">
        <f>IF(ISERROR(VLOOKUP($F162,Risk_Assessment!$A:$N,8,FALSE)),"",VLOOKUP($F162,Risk_Assessment!$A:$N,8,FALSE))</f>
        <v/>
      </c>
      <c r="D162" s="7" t="str">
        <f>IF(ISERROR(VLOOKUP($F162,Risk_Assessment!$A:$N,11,FALSE)),"",VLOOKUP($F162,Risk_Assessment!$A:$N,11,FALSE))</f>
        <v/>
      </c>
      <c r="E162" s="7" t="str">
        <f>IF(ISERROR(VLOOKUP($F162,Risk_Assessment!$A:$N,12,FALSE)),"",VLOOKUP($F162,Risk_Assessment!$A:$N,12,FALSE))</f>
        <v/>
      </c>
      <c r="F162" s="10" t="str">
        <f t="shared" si="12"/>
        <v>TBC158</v>
      </c>
      <c r="G162" s="10">
        <f t="shared" si="11"/>
        <v>158</v>
      </c>
    </row>
    <row r="163" spans="1:7" ht="31.5" hidden="1" customHeight="1" x14ac:dyDescent="0.25">
      <c r="A163" s="7" t="str">
        <f>IF(ISERROR(VLOOKUP($F163,Risk_Assessment!$A:$N,13,FALSE)),"",VLOOKUP($F163,Risk_Assessment!$A:$N,13,FALSE))</f>
        <v/>
      </c>
      <c r="B163" s="7" t="str">
        <f>IF(ISERROR(VLOOKUP($F163,Risk_Assessment!$A:$N,7,FALSE)),"",VLOOKUP($F163,Risk_Assessment!$A:$N,7,FALSE))</f>
        <v/>
      </c>
      <c r="C163" s="7" t="str">
        <f>IF(ISERROR(VLOOKUP($F163,Risk_Assessment!$A:$N,8,FALSE)),"",VLOOKUP($F163,Risk_Assessment!$A:$N,8,FALSE))</f>
        <v/>
      </c>
      <c r="D163" s="7" t="str">
        <f>IF(ISERROR(VLOOKUP($F163,Risk_Assessment!$A:$N,11,FALSE)),"",VLOOKUP($F163,Risk_Assessment!$A:$N,11,FALSE))</f>
        <v/>
      </c>
      <c r="E163" s="7" t="str">
        <f>IF(ISERROR(VLOOKUP($F163,Risk_Assessment!$A:$N,12,FALSE)),"",VLOOKUP($F163,Risk_Assessment!$A:$N,12,FALSE))</f>
        <v/>
      </c>
      <c r="F163" s="10" t="str">
        <f t="shared" si="12"/>
        <v>TBC159</v>
      </c>
      <c r="G163" s="10">
        <f t="shared" si="11"/>
        <v>159</v>
      </c>
    </row>
    <row r="164" spans="1:7" ht="31.5" hidden="1" customHeight="1" x14ac:dyDescent="0.25">
      <c r="A164" s="7" t="str">
        <f>IF(ISERROR(VLOOKUP($F164,Risk_Assessment!$A:$N,13,FALSE)),"",VLOOKUP($F164,Risk_Assessment!$A:$N,13,FALSE))</f>
        <v/>
      </c>
      <c r="B164" s="7" t="str">
        <f>IF(ISERROR(VLOOKUP($F164,Risk_Assessment!$A:$N,7,FALSE)),"",VLOOKUP($F164,Risk_Assessment!$A:$N,7,FALSE))</f>
        <v/>
      </c>
      <c r="C164" s="7" t="str">
        <f>IF(ISERROR(VLOOKUP($F164,Risk_Assessment!$A:$N,8,FALSE)),"",VLOOKUP($F164,Risk_Assessment!$A:$N,8,FALSE))</f>
        <v/>
      </c>
      <c r="D164" s="7" t="str">
        <f>IF(ISERROR(VLOOKUP($F164,Risk_Assessment!$A:$N,11,FALSE)),"",VLOOKUP($F164,Risk_Assessment!$A:$N,11,FALSE))</f>
        <v/>
      </c>
      <c r="E164" s="7" t="str">
        <f>IF(ISERROR(VLOOKUP($F164,Risk_Assessment!$A:$N,12,FALSE)),"",VLOOKUP($F164,Risk_Assessment!$A:$N,12,FALSE))</f>
        <v/>
      </c>
      <c r="F164" s="10" t="str">
        <f t="shared" si="12"/>
        <v>TBC160</v>
      </c>
      <c r="G164" s="10">
        <f t="shared" si="11"/>
        <v>160</v>
      </c>
    </row>
    <row r="165" spans="1:7" ht="31.5" hidden="1" customHeight="1" x14ac:dyDescent="0.25">
      <c r="A165" s="7" t="str">
        <f>IF(ISERROR(VLOOKUP($F165,Risk_Assessment!$A:$N,13,FALSE)),"",VLOOKUP($F165,Risk_Assessment!$A:$N,13,FALSE))</f>
        <v/>
      </c>
      <c r="B165" s="7" t="str">
        <f>IF(ISERROR(VLOOKUP($F165,Risk_Assessment!$A:$N,7,FALSE)),"",VLOOKUP($F165,Risk_Assessment!$A:$N,7,FALSE))</f>
        <v/>
      </c>
      <c r="C165" s="7" t="str">
        <f>IF(ISERROR(VLOOKUP($F165,Risk_Assessment!$A:$N,8,FALSE)),"",VLOOKUP($F165,Risk_Assessment!$A:$N,8,FALSE))</f>
        <v/>
      </c>
      <c r="D165" s="7" t="str">
        <f>IF(ISERROR(VLOOKUP($F165,Risk_Assessment!$A:$N,11,FALSE)),"",VLOOKUP($F165,Risk_Assessment!$A:$N,11,FALSE))</f>
        <v/>
      </c>
      <c r="E165" s="7" t="str">
        <f>IF(ISERROR(VLOOKUP($F165,Risk_Assessment!$A:$N,12,FALSE)),"",VLOOKUP($F165,Risk_Assessment!$A:$N,12,FALSE))</f>
        <v/>
      </c>
      <c r="F165" s="10" t="str">
        <f t="shared" si="12"/>
        <v>TBC161</v>
      </c>
      <c r="G165" s="10">
        <f t="shared" si="11"/>
        <v>161</v>
      </c>
    </row>
    <row r="166" spans="1:7" ht="31.5" hidden="1" customHeight="1" x14ac:dyDescent="0.25">
      <c r="A166" s="7" t="str">
        <f>IF(ISERROR(VLOOKUP($F166,Risk_Assessment!$A:$N,13,FALSE)),"",VLOOKUP($F166,Risk_Assessment!$A:$N,13,FALSE))</f>
        <v/>
      </c>
      <c r="B166" s="7" t="str">
        <f>IF(ISERROR(VLOOKUP($F166,Risk_Assessment!$A:$N,7,FALSE)),"",VLOOKUP($F166,Risk_Assessment!$A:$N,7,FALSE))</f>
        <v/>
      </c>
      <c r="C166" s="7" t="str">
        <f>IF(ISERROR(VLOOKUP($F166,Risk_Assessment!$A:$N,8,FALSE)),"",VLOOKUP($F166,Risk_Assessment!$A:$N,8,FALSE))</f>
        <v/>
      </c>
      <c r="D166" s="7" t="str">
        <f>IF(ISERROR(VLOOKUP($F166,Risk_Assessment!$A:$N,11,FALSE)),"",VLOOKUP($F166,Risk_Assessment!$A:$N,11,FALSE))</f>
        <v/>
      </c>
      <c r="E166" s="7" t="str">
        <f>IF(ISERROR(VLOOKUP($F166,Risk_Assessment!$A:$N,12,FALSE)),"",VLOOKUP($F166,Risk_Assessment!$A:$N,12,FALSE))</f>
        <v/>
      </c>
      <c r="F166" s="10" t="str">
        <f t="shared" si="12"/>
        <v>TBC162</v>
      </c>
      <c r="G166" s="10">
        <f t="shared" si="11"/>
        <v>162</v>
      </c>
    </row>
    <row r="167" spans="1:7" ht="31.5" hidden="1" customHeight="1" x14ac:dyDescent="0.25">
      <c r="A167" s="7" t="str">
        <f>IF(ISERROR(VLOOKUP($F167,Risk_Assessment!$A:$N,13,FALSE)),"",VLOOKUP($F167,Risk_Assessment!$A:$N,13,FALSE))</f>
        <v/>
      </c>
      <c r="B167" s="7" t="str">
        <f>IF(ISERROR(VLOOKUP($F167,Risk_Assessment!$A:$N,7,FALSE)),"",VLOOKUP($F167,Risk_Assessment!$A:$N,7,FALSE))</f>
        <v/>
      </c>
      <c r="C167" s="7" t="str">
        <f>IF(ISERROR(VLOOKUP($F167,Risk_Assessment!$A:$N,8,FALSE)),"",VLOOKUP($F167,Risk_Assessment!$A:$N,8,FALSE))</f>
        <v/>
      </c>
      <c r="D167" s="7" t="str">
        <f>IF(ISERROR(VLOOKUP($F167,Risk_Assessment!$A:$N,11,FALSE)),"",VLOOKUP($F167,Risk_Assessment!$A:$N,11,FALSE))</f>
        <v/>
      </c>
      <c r="E167" s="7" t="str">
        <f>IF(ISERROR(VLOOKUP($F167,Risk_Assessment!$A:$N,12,FALSE)),"",VLOOKUP($F167,Risk_Assessment!$A:$N,12,FALSE))</f>
        <v/>
      </c>
      <c r="F167" s="10" t="str">
        <f t="shared" si="12"/>
        <v>TBC163</v>
      </c>
      <c r="G167" s="10">
        <f t="shared" si="11"/>
        <v>163</v>
      </c>
    </row>
    <row r="168" spans="1:7" ht="31.5" hidden="1" customHeight="1" x14ac:dyDescent="0.25">
      <c r="A168" s="7" t="str">
        <f>IF(ISERROR(VLOOKUP($F168,Risk_Assessment!$A:$N,13,FALSE)),"",VLOOKUP($F168,Risk_Assessment!$A:$N,13,FALSE))</f>
        <v/>
      </c>
      <c r="B168" s="7" t="str">
        <f>IF(ISERROR(VLOOKUP($F168,Risk_Assessment!$A:$N,7,FALSE)),"",VLOOKUP($F168,Risk_Assessment!$A:$N,7,FALSE))</f>
        <v/>
      </c>
      <c r="C168" s="7" t="str">
        <f>IF(ISERROR(VLOOKUP($F168,Risk_Assessment!$A:$N,8,FALSE)),"",VLOOKUP($F168,Risk_Assessment!$A:$N,8,FALSE))</f>
        <v/>
      </c>
      <c r="D168" s="7" t="str">
        <f>IF(ISERROR(VLOOKUP($F168,Risk_Assessment!$A:$N,11,FALSE)),"",VLOOKUP($F168,Risk_Assessment!$A:$N,11,FALSE))</f>
        <v/>
      </c>
      <c r="E168" s="7" t="str">
        <f>IF(ISERROR(VLOOKUP($F168,Risk_Assessment!$A:$N,12,FALSE)),"",VLOOKUP($F168,Risk_Assessment!$A:$N,12,FALSE))</f>
        <v/>
      </c>
      <c r="F168" s="10" t="str">
        <f t="shared" si="12"/>
        <v>TBC164</v>
      </c>
      <c r="G168" s="10">
        <f t="shared" si="11"/>
        <v>164</v>
      </c>
    </row>
    <row r="169" spans="1:7" ht="31.5" hidden="1" customHeight="1" x14ac:dyDescent="0.25">
      <c r="A169" s="7" t="str">
        <f>IF(ISERROR(VLOOKUP($F169,Risk_Assessment!$A:$N,13,FALSE)),"",VLOOKUP($F169,Risk_Assessment!$A:$N,13,FALSE))</f>
        <v/>
      </c>
      <c r="B169" s="7" t="str">
        <f>IF(ISERROR(VLOOKUP($F169,Risk_Assessment!$A:$N,7,FALSE)),"",VLOOKUP($F169,Risk_Assessment!$A:$N,7,FALSE))</f>
        <v/>
      </c>
      <c r="C169" s="7" t="str">
        <f>IF(ISERROR(VLOOKUP($F169,Risk_Assessment!$A:$N,8,FALSE)),"",VLOOKUP($F169,Risk_Assessment!$A:$N,8,FALSE))</f>
        <v/>
      </c>
      <c r="D169" s="7" t="str">
        <f>IF(ISERROR(VLOOKUP($F169,Risk_Assessment!$A:$N,11,FALSE)),"",VLOOKUP($F169,Risk_Assessment!$A:$N,11,FALSE))</f>
        <v/>
      </c>
      <c r="E169" s="7" t="str">
        <f>IF(ISERROR(VLOOKUP($F169,Risk_Assessment!$A:$N,12,FALSE)),"",VLOOKUP($F169,Risk_Assessment!$A:$N,12,FALSE))</f>
        <v/>
      </c>
      <c r="F169" s="10" t="str">
        <f t="shared" si="12"/>
        <v>TBC165</v>
      </c>
      <c r="G169" s="10">
        <f t="shared" si="11"/>
        <v>165</v>
      </c>
    </row>
    <row r="170" spans="1:7" ht="31.5" hidden="1" customHeight="1" x14ac:dyDescent="0.25">
      <c r="A170" s="7" t="str">
        <f>IF(ISERROR(VLOOKUP($F170,Risk_Assessment!$A:$N,13,FALSE)),"",VLOOKUP($F170,Risk_Assessment!$A:$N,13,FALSE))</f>
        <v/>
      </c>
      <c r="B170" s="7" t="str">
        <f>IF(ISERROR(VLOOKUP($F170,Risk_Assessment!$A:$N,7,FALSE)),"",VLOOKUP($F170,Risk_Assessment!$A:$N,7,FALSE))</f>
        <v/>
      </c>
      <c r="C170" s="7" t="str">
        <f>IF(ISERROR(VLOOKUP($F170,Risk_Assessment!$A:$N,8,FALSE)),"",VLOOKUP($F170,Risk_Assessment!$A:$N,8,FALSE))</f>
        <v/>
      </c>
      <c r="D170" s="7" t="str">
        <f>IF(ISERROR(VLOOKUP($F170,Risk_Assessment!$A:$N,11,FALSE)),"",VLOOKUP($F170,Risk_Assessment!$A:$N,11,FALSE))</f>
        <v/>
      </c>
      <c r="E170" s="7" t="str">
        <f>IF(ISERROR(VLOOKUP($F170,Risk_Assessment!$A:$N,12,FALSE)),"",VLOOKUP($F170,Risk_Assessment!$A:$N,12,FALSE))</f>
        <v/>
      </c>
      <c r="F170" s="10" t="str">
        <f t="shared" si="12"/>
        <v>TBC166</v>
      </c>
      <c r="G170" s="10">
        <f t="shared" si="11"/>
        <v>166</v>
      </c>
    </row>
    <row r="171" spans="1:7" ht="31.5" hidden="1" customHeight="1" x14ac:dyDescent="0.25">
      <c r="A171" s="7" t="str">
        <f>IF(ISERROR(VLOOKUP($F171,Risk_Assessment!$A:$N,13,FALSE)),"",VLOOKUP($F171,Risk_Assessment!$A:$N,13,FALSE))</f>
        <v/>
      </c>
      <c r="B171" s="7" t="str">
        <f>IF(ISERROR(VLOOKUP($F171,Risk_Assessment!$A:$N,7,FALSE)),"",VLOOKUP($F171,Risk_Assessment!$A:$N,7,FALSE))</f>
        <v/>
      </c>
      <c r="C171" s="7" t="str">
        <f>IF(ISERROR(VLOOKUP($F171,Risk_Assessment!$A:$N,8,FALSE)),"",VLOOKUP($F171,Risk_Assessment!$A:$N,8,FALSE))</f>
        <v/>
      </c>
      <c r="D171" s="7" t="str">
        <f>IF(ISERROR(VLOOKUP($F171,Risk_Assessment!$A:$N,11,FALSE)),"",VLOOKUP($F171,Risk_Assessment!$A:$N,11,FALSE))</f>
        <v/>
      </c>
      <c r="E171" s="7" t="str">
        <f>IF(ISERROR(VLOOKUP($F171,Risk_Assessment!$A:$N,12,FALSE)),"",VLOOKUP($F171,Risk_Assessment!$A:$N,12,FALSE))</f>
        <v/>
      </c>
      <c r="F171" s="10" t="str">
        <f t="shared" si="12"/>
        <v>TBC167</v>
      </c>
      <c r="G171" s="10">
        <f t="shared" si="11"/>
        <v>167</v>
      </c>
    </row>
    <row r="172" spans="1:7" ht="31.5" hidden="1" customHeight="1" x14ac:dyDescent="0.25">
      <c r="A172" s="7" t="str">
        <f>IF(ISERROR(VLOOKUP($F172,Risk_Assessment!$A:$N,13,FALSE)),"",VLOOKUP($F172,Risk_Assessment!$A:$N,13,FALSE))</f>
        <v/>
      </c>
      <c r="B172" s="7" t="str">
        <f>IF(ISERROR(VLOOKUP($F172,Risk_Assessment!$A:$N,7,FALSE)),"",VLOOKUP($F172,Risk_Assessment!$A:$N,7,FALSE))</f>
        <v/>
      </c>
      <c r="C172" s="7" t="str">
        <f>IF(ISERROR(VLOOKUP($F172,Risk_Assessment!$A:$N,8,FALSE)),"",VLOOKUP($F172,Risk_Assessment!$A:$N,8,FALSE))</f>
        <v/>
      </c>
      <c r="D172" s="7" t="str">
        <f>IF(ISERROR(VLOOKUP($F172,Risk_Assessment!$A:$N,11,FALSE)),"",VLOOKUP($F172,Risk_Assessment!$A:$N,11,FALSE))</f>
        <v/>
      </c>
      <c r="E172" s="7" t="str">
        <f>IF(ISERROR(VLOOKUP($F172,Risk_Assessment!$A:$N,12,FALSE)),"",VLOOKUP($F172,Risk_Assessment!$A:$N,12,FALSE))</f>
        <v/>
      </c>
      <c r="F172" s="10" t="str">
        <f t="shared" si="12"/>
        <v>TBC168</v>
      </c>
      <c r="G172" s="10">
        <f t="shared" si="11"/>
        <v>168</v>
      </c>
    </row>
    <row r="173" spans="1:7" ht="31.5" hidden="1" customHeight="1" x14ac:dyDescent="0.25">
      <c r="A173" s="7" t="str">
        <f>IF(ISERROR(VLOOKUP($F173,Risk_Assessment!$A:$N,13,FALSE)),"",VLOOKUP($F173,Risk_Assessment!$A:$N,13,FALSE))</f>
        <v/>
      </c>
      <c r="B173" s="7" t="str">
        <f>IF(ISERROR(VLOOKUP($F173,Risk_Assessment!$A:$N,7,FALSE)),"",VLOOKUP($F173,Risk_Assessment!$A:$N,7,FALSE))</f>
        <v/>
      </c>
      <c r="C173" s="7" t="str">
        <f>IF(ISERROR(VLOOKUP($F173,Risk_Assessment!$A:$N,8,FALSE)),"",VLOOKUP($F173,Risk_Assessment!$A:$N,8,FALSE))</f>
        <v/>
      </c>
      <c r="D173" s="7" t="str">
        <f>IF(ISERROR(VLOOKUP($F173,Risk_Assessment!$A:$N,11,FALSE)),"",VLOOKUP($F173,Risk_Assessment!$A:$N,11,FALSE))</f>
        <v/>
      </c>
      <c r="E173" s="7" t="str">
        <f>IF(ISERROR(VLOOKUP($F173,Risk_Assessment!$A:$N,12,FALSE)),"",VLOOKUP($F173,Risk_Assessment!$A:$N,12,FALSE))</f>
        <v/>
      </c>
      <c r="F173" s="10" t="str">
        <f t="shared" si="12"/>
        <v>TBC169</v>
      </c>
      <c r="G173" s="10">
        <f t="shared" si="11"/>
        <v>169</v>
      </c>
    </row>
    <row r="174" spans="1:7" ht="31.5" hidden="1" customHeight="1" x14ac:dyDescent="0.25">
      <c r="A174" s="7" t="str">
        <f>IF(ISERROR(VLOOKUP($F174,Risk_Assessment!$A:$N,13,FALSE)),"",VLOOKUP($F174,Risk_Assessment!$A:$N,13,FALSE))</f>
        <v/>
      </c>
      <c r="B174" s="7" t="str">
        <f>IF(ISERROR(VLOOKUP($F174,Risk_Assessment!$A:$N,7,FALSE)),"",VLOOKUP($F174,Risk_Assessment!$A:$N,7,FALSE))</f>
        <v/>
      </c>
      <c r="C174" s="7" t="str">
        <f>IF(ISERROR(VLOOKUP($F174,Risk_Assessment!$A:$N,8,FALSE)),"",VLOOKUP($F174,Risk_Assessment!$A:$N,8,FALSE))</f>
        <v/>
      </c>
      <c r="D174" s="7" t="str">
        <f>IF(ISERROR(VLOOKUP($F174,Risk_Assessment!$A:$N,11,FALSE)),"",VLOOKUP($F174,Risk_Assessment!$A:$N,11,FALSE))</f>
        <v/>
      </c>
      <c r="E174" s="7" t="str">
        <f>IF(ISERROR(VLOOKUP($F174,Risk_Assessment!$A:$N,12,FALSE)),"",VLOOKUP($F174,Risk_Assessment!$A:$N,12,FALSE))</f>
        <v/>
      </c>
      <c r="F174" s="10" t="str">
        <f t="shared" si="12"/>
        <v>TBC170</v>
      </c>
      <c r="G174" s="10">
        <f t="shared" si="11"/>
        <v>170</v>
      </c>
    </row>
    <row r="175" spans="1:7" ht="31.5" hidden="1" customHeight="1" x14ac:dyDescent="0.25">
      <c r="A175" s="7" t="str">
        <f>IF(ISERROR(VLOOKUP($F175,Risk_Assessment!$A:$N,13,FALSE)),"",VLOOKUP($F175,Risk_Assessment!$A:$N,13,FALSE))</f>
        <v/>
      </c>
      <c r="B175" s="7" t="str">
        <f>IF(ISERROR(VLOOKUP($F175,Risk_Assessment!$A:$N,7,FALSE)),"",VLOOKUP($F175,Risk_Assessment!$A:$N,7,FALSE))</f>
        <v/>
      </c>
      <c r="C175" s="7" t="str">
        <f>IF(ISERROR(VLOOKUP($F175,Risk_Assessment!$A:$N,8,FALSE)),"",VLOOKUP($F175,Risk_Assessment!$A:$N,8,FALSE))</f>
        <v/>
      </c>
      <c r="D175" s="7" t="str">
        <f>IF(ISERROR(VLOOKUP($F175,Risk_Assessment!$A:$N,11,FALSE)),"",VLOOKUP($F175,Risk_Assessment!$A:$N,11,FALSE))</f>
        <v/>
      </c>
      <c r="E175" s="7" t="str">
        <f>IF(ISERROR(VLOOKUP($F175,Risk_Assessment!$A:$N,12,FALSE)),"",VLOOKUP($F175,Risk_Assessment!$A:$N,12,FALSE))</f>
        <v/>
      </c>
      <c r="F175" s="10" t="str">
        <f t="shared" si="12"/>
        <v>TBC171</v>
      </c>
      <c r="G175" s="10">
        <f t="shared" si="11"/>
        <v>171</v>
      </c>
    </row>
    <row r="176" spans="1:7" ht="31.5" hidden="1" customHeight="1" x14ac:dyDescent="0.25">
      <c r="A176" s="7" t="str">
        <f>IF(ISERROR(VLOOKUP($F176,Risk_Assessment!$A:$N,13,FALSE)),"",VLOOKUP($F176,Risk_Assessment!$A:$N,13,FALSE))</f>
        <v/>
      </c>
      <c r="B176" s="7" t="str">
        <f>IF(ISERROR(VLOOKUP($F176,Risk_Assessment!$A:$N,7,FALSE)),"",VLOOKUP($F176,Risk_Assessment!$A:$N,7,FALSE))</f>
        <v/>
      </c>
      <c r="C176" s="7" t="str">
        <f>IF(ISERROR(VLOOKUP($F176,Risk_Assessment!$A:$N,8,FALSE)),"",VLOOKUP($F176,Risk_Assessment!$A:$N,8,FALSE))</f>
        <v/>
      </c>
      <c r="D176" s="7" t="str">
        <f>IF(ISERROR(VLOOKUP($F176,Risk_Assessment!$A:$N,11,FALSE)),"",VLOOKUP($F176,Risk_Assessment!$A:$N,11,FALSE))</f>
        <v/>
      </c>
      <c r="E176" s="7" t="str">
        <f>IF(ISERROR(VLOOKUP($F176,Risk_Assessment!$A:$N,12,FALSE)),"",VLOOKUP($F176,Risk_Assessment!$A:$N,12,FALSE))</f>
        <v/>
      </c>
      <c r="F176" s="10" t="str">
        <f t="shared" si="12"/>
        <v>TBC172</v>
      </c>
      <c r="G176" s="10">
        <f t="shared" si="11"/>
        <v>172</v>
      </c>
    </row>
    <row r="177" spans="1:7" ht="31.5" hidden="1" customHeight="1" x14ac:dyDescent="0.25">
      <c r="A177" s="7" t="str">
        <f>IF(ISERROR(VLOOKUP($F177,Risk_Assessment!$A:$N,13,FALSE)),"",VLOOKUP($F177,Risk_Assessment!$A:$N,13,FALSE))</f>
        <v/>
      </c>
      <c r="B177" s="7" t="str">
        <f>IF(ISERROR(VLOOKUP($F177,Risk_Assessment!$A:$N,7,FALSE)),"",VLOOKUP($F177,Risk_Assessment!$A:$N,7,FALSE))</f>
        <v/>
      </c>
      <c r="C177" s="7" t="str">
        <f>IF(ISERROR(VLOOKUP($F177,Risk_Assessment!$A:$N,8,FALSE)),"",VLOOKUP($F177,Risk_Assessment!$A:$N,8,FALSE))</f>
        <v/>
      </c>
      <c r="D177" s="7" t="str">
        <f>IF(ISERROR(VLOOKUP($F177,Risk_Assessment!$A:$N,11,FALSE)),"",VLOOKUP($F177,Risk_Assessment!$A:$N,11,FALSE))</f>
        <v/>
      </c>
      <c r="E177" s="7" t="str">
        <f>IF(ISERROR(VLOOKUP($F177,Risk_Assessment!$A:$N,12,FALSE)),"",VLOOKUP($F177,Risk_Assessment!$A:$N,12,FALSE))</f>
        <v/>
      </c>
      <c r="F177" s="10" t="str">
        <f t="shared" si="12"/>
        <v>TBC173</v>
      </c>
      <c r="G177" s="10">
        <f t="shared" si="11"/>
        <v>173</v>
      </c>
    </row>
    <row r="178" spans="1:7" ht="31.5" hidden="1" customHeight="1" x14ac:dyDescent="0.25">
      <c r="A178" s="7" t="str">
        <f>IF(ISERROR(VLOOKUP($F178,Risk_Assessment!$A:$N,13,FALSE)),"",VLOOKUP($F178,Risk_Assessment!$A:$N,13,FALSE))</f>
        <v/>
      </c>
      <c r="B178" s="7" t="str">
        <f>IF(ISERROR(VLOOKUP($F178,Risk_Assessment!$A:$N,7,FALSE)),"",VLOOKUP($F178,Risk_Assessment!$A:$N,7,FALSE))</f>
        <v/>
      </c>
      <c r="C178" s="7" t="str">
        <f>IF(ISERROR(VLOOKUP($F178,Risk_Assessment!$A:$N,8,FALSE)),"",VLOOKUP($F178,Risk_Assessment!$A:$N,8,FALSE))</f>
        <v/>
      </c>
      <c r="D178" s="7" t="str">
        <f>IF(ISERROR(VLOOKUP($F178,Risk_Assessment!$A:$N,11,FALSE)),"",VLOOKUP($F178,Risk_Assessment!$A:$N,11,FALSE))</f>
        <v/>
      </c>
      <c r="E178" s="7" t="str">
        <f>IF(ISERROR(VLOOKUP($F178,Risk_Assessment!$A:$N,12,FALSE)),"",VLOOKUP($F178,Risk_Assessment!$A:$N,12,FALSE))</f>
        <v/>
      </c>
      <c r="F178" s="10" t="str">
        <f t="shared" si="12"/>
        <v>TBC174</v>
      </c>
      <c r="G178" s="10">
        <f t="shared" si="11"/>
        <v>174</v>
      </c>
    </row>
    <row r="179" spans="1:7" ht="31.5" hidden="1" customHeight="1" x14ac:dyDescent="0.25">
      <c r="A179" s="7" t="str">
        <f>IF(ISERROR(VLOOKUP($F179,Risk_Assessment!$A:$N,13,FALSE)),"",VLOOKUP($F179,Risk_Assessment!$A:$N,13,FALSE))</f>
        <v/>
      </c>
      <c r="B179" s="7" t="str">
        <f>IF(ISERROR(VLOOKUP($F179,Risk_Assessment!$A:$N,7,FALSE)),"",VLOOKUP($F179,Risk_Assessment!$A:$N,7,FALSE))</f>
        <v/>
      </c>
      <c r="C179" s="7" t="str">
        <f>IF(ISERROR(VLOOKUP($F179,Risk_Assessment!$A:$N,8,FALSE)),"",VLOOKUP($F179,Risk_Assessment!$A:$N,8,FALSE))</f>
        <v/>
      </c>
      <c r="D179" s="7" t="str">
        <f>IF(ISERROR(VLOOKUP($F179,Risk_Assessment!$A:$N,11,FALSE)),"",VLOOKUP($F179,Risk_Assessment!$A:$N,11,FALSE))</f>
        <v/>
      </c>
      <c r="E179" s="7" t="str">
        <f>IF(ISERROR(VLOOKUP($F179,Risk_Assessment!$A:$N,12,FALSE)),"",VLOOKUP($F179,Risk_Assessment!$A:$N,12,FALSE))</f>
        <v/>
      </c>
      <c r="F179" s="10" t="str">
        <f t="shared" si="12"/>
        <v>TBC175</v>
      </c>
      <c r="G179" s="10">
        <f t="shared" si="11"/>
        <v>175</v>
      </c>
    </row>
    <row r="180" spans="1:7" ht="31.5" hidden="1" customHeight="1" x14ac:dyDescent="0.25">
      <c r="A180" s="7" t="str">
        <f>IF(ISERROR(VLOOKUP($F180,Risk_Assessment!$A:$N,13,FALSE)),"",VLOOKUP($F180,Risk_Assessment!$A:$N,13,FALSE))</f>
        <v/>
      </c>
      <c r="B180" s="7" t="str">
        <f>IF(ISERROR(VLOOKUP($F180,Risk_Assessment!$A:$N,7,FALSE)),"",VLOOKUP($F180,Risk_Assessment!$A:$N,7,FALSE))</f>
        <v/>
      </c>
      <c r="C180" s="7" t="str">
        <f>IF(ISERROR(VLOOKUP($F180,Risk_Assessment!$A:$N,8,FALSE)),"",VLOOKUP($F180,Risk_Assessment!$A:$N,8,FALSE))</f>
        <v/>
      </c>
      <c r="D180" s="7" t="str">
        <f>IF(ISERROR(VLOOKUP($F180,Risk_Assessment!$A:$N,11,FALSE)),"",VLOOKUP($F180,Risk_Assessment!$A:$N,11,FALSE))</f>
        <v/>
      </c>
      <c r="E180" s="7" t="str">
        <f>IF(ISERROR(VLOOKUP($F180,Risk_Assessment!$A:$N,12,FALSE)),"",VLOOKUP($F180,Risk_Assessment!$A:$N,12,FALSE))</f>
        <v/>
      </c>
      <c r="F180" s="10" t="str">
        <f t="shared" si="12"/>
        <v>TBC176</v>
      </c>
      <c r="G180" s="10">
        <f t="shared" si="11"/>
        <v>176</v>
      </c>
    </row>
    <row r="181" spans="1:7" ht="31.5" hidden="1" customHeight="1" x14ac:dyDescent="0.25">
      <c r="A181" s="7" t="str">
        <f>IF(ISERROR(VLOOKUP($F181,Risk_Assessment!$A:$N,13,FALSE)),"",VLOOKUP($F181,Risk_Assessment!$A:$N,13,FALSE))</f>
        <v/>
      </c>
      <c r="B181" s="7" t="str">
        <f>IF(ISERROR(VLOOKUP($F181,Risk_Assessment!$A:$N,7,FALSE)),"",VLOOKUP($F181,Risk_Assessment!$A:$N,7,FALSE))</f>
        <v/>
      </c>
      <c r="C181" s="7" t="str">
        <f>IF(ISERROR(VLOOKUP($F181,Risk_Assessment!$A:$N,8,FALSE)),"",VLOOKUP($F181,Risk_Assessment!$A:$N,8,FALSE))</f>
        <v/>
      </c>
      <c r="D181" s="7" t="str">
        <f>IF(ISERROR(VLOOKUP($F181,Risk_Assessment!$A:$N,11,FALSE)),"",VLOOKUP($F181,Risk_Assessment!$A:$N,11,FALSE))</f>
        <v/>
      </c>
      <c r="E181" s="7" t="str">
        <f>IF(ISERROR(VLOOKUP($F181,Risk_Assessment!$A:$N,12,FALSE)),"",VLOOKUP($F181,Risk_Assessment!$A:$N,12,FALSE))</f>
        <v/>
      </c>
      <c r="F181" s="10" t="str">
        <f t="shared" si="12"/>
        <v>TBC177</v>
      </c>
      <c r="G181" s="10">
        <f t="shared" si="11"/>
        <v>177</v>
      </c>
    </row>
    <row r="182" spans="1:7" ht="31.5" hidden="1" customHeight="1" x14ac:dyDescent="0.25">
      <c r="A182" s="7" t="str">
        <f>IF(ISERROR(VLOOKUP($F182,Risk_Assessment!$A:$N,13,FALSE)),"",VLOOKUP($F182,Risk_Assessment!$A:$N,13,FALSE))</f>
        <v/>
      </c>
      <c r="B182" s="7" t="str">
        <f>IF(ISERROR(VLOOKUP($F182,Risk_Assessment!$A:$N,7,FALSE)),"",VLOOKUP($F182,Risk_Assessment!$A:$N,7,FALSE))</f>
        <v/>
      </c>
      <c r="C182" s="7" t="str">
        <f>IF(ISERROR(VLOOKUP($F182,Risk_Assessment!$A:$N,8,FALSE)),"",VLOOKUP($F182,Risk_Assessment!$A:$N,8,FALSE))</f>
        <v/>
      </c>
      <c r="D182" s="7" t="str">
        <f>IF(ISERROR(VLOOKUP($F182,Risk_Assessment!$A:$N,11,FALSE)),"",VLOOKUP($F182,Risk_Assessment!$A:$N,11,FALSE))</f>
        <v/>
      </c>
      <c r="E182" s="7" t="str">
        <f>IF(ISERROR(VLOOKUP($F182,Risk_Assessment!$A:$N,12,FALSE)),"",VLOOKUP($F182,Risk_Assessment!$A:$N,12,FALSE))</f>
        <v/>
      </c>
      <c r="F182" s="10" t="str">
        <f t="shared" si="12"/>
        <v>TBC178</v>
      </c>
      <c r="G182" s="10">
        <f t="shared" si="11"/>
        <v>178</v>
      </c>
    </row>
    <row r="183" spans="1:7" ht="31.5" hidden="1" customHeight="1" x14ac:dyDescent="0.25">
      <c r="A183" s="7" t="str">
        <f>IF(ISERROR(VLOOKUP($F183,Risk_Assessment!$A:$N,13,FALSE)),"",VLOOKUP($F183,Risk_Assessment!$A:$N,13,FALSE))</f>
        <v/>
      </c>
      <c r="B183" s="7" t="str">
        <f>IF(ISERROR(VLOOKUP($F183,Risk_Assessment!$A:$N,7,FALSE)),"",VLOOKUP($F183,Risk_Assessment!$A:$N,7,FALSE))</f>
        <v/>
      </c>
      <c r="C183" s="7" t="str">
        <f>IF(ISERROR(VLOOKUP($F183,Risk_Assessment!$A:$N,8,FALSE)),"",VLOOKUP($F183,Risk_Assessment!$A:$N,8,FALSE))</f>
        <v/>
      </c>
      <c r="D183" s="7" t="str">
        <f>IF(ISERROR(VLOOKUP($F183,Risk_Assessment!$A:$N,11,FALSE)),"",VLOOKUP($F183,Risk_Assessment!$A:$N,11,FALSE))</f>
        <v/>
      </c>
      <c r="E183" s="7" t="str">
        <f>IF(ISERROR(VLOOKUP($F183,Risk_Assessment!$A:$N,12,FALSE)),"",VLOOKUP($F183,Risk_Assessment!$A:$N,12,FALSE))</f>
        <v/>
      </c>
      <c r="F183" s="10" t="str">
        <f t="shared" si="12"/>
        <v>TBC179</v>
      </c>
      <c r="G183" s="10">
        <f t="shared" si="11"/>
        <v>179</v>
      </c>
    </row>
    <row r="184" spans="1:7" ht="31.5" hidden="1" customHeight="1" x14ac:dyDescent="0.25">
      <c r="A184" s="7" t="str">
        <f>IF(ISERROR(VLOOKUP($F184,Risk_Assessment!$A:$N,13,FALSE)),"",VLOOKUP($F184,Risk_Assessment!$A:$N,13,FALSE))</f>
        <v/>
      </c>
      <c r="B184" s="7" t="str">
        <f>IF(ISERROR(VLOOKUP($F184,Risk_Assessment!$A:$N,7,FALSE)),"",VLOOKUP($F184,Risk_Assessment!$A:$N,7,FALSE))</f>
        <v/>
      </c>
      <c r="C184" s="7" t="str">
        <f>IF(ISERROR(VLOOKUP($F184,Risk_Assessment!$A:$N,8,FALSE)),"",VLOOKUP($F184,Risk_Assessment!$A:$N,8,FALSE))</f>
        <v/>
      </c>
      <c r="D184" s="7" t="str">
        <f>IF(ISERROR(VLOOKUP($F184,Risk_Assessment!$A:$N,11,FALSE)),"",VLOOKUP($F184,Risk_Assessment!$A:$N,11,FALSE))</f>
        <v/>
      </c>
      <c r="E184" s="7" t="str">
        <f>IF(ISERROR(VLOOKUP($F184,Risk_Assessment!$A:$N,12,FALSE)),"",VLOOKUP($F184,Risk_Assessment!$A:$N,12,FALSE))</f>
        <v/>
      </c>
      <c r="F184" s="10" t="str">
        <f t="shared" si="12"/>
        <v>TBC180</v>
      </c>
      <c r="G184" s="10">
        <f t="shared" si="11"/>
        <v>180</v>
      </c>
    </row>
    <row r="185" spans="1:7" ht="31.5" hidden="1" customHeight="1" x14ac:dyDescent="0.25">
      <c r="A185" s="7" t="str">
        <f>IF(ISERROR(VLOOKUP($F185,Risk_Assessment!$A:$N,13,FALSE)),"",VLOOKUP($F185,Risk_Assessment!$A:$N,13,FALSE))</f>
        <v/>
      </c>
      <c r="B185" s="7" t="str">
        <f>IF(ISERROR(VLOOKUP($F185,Risk_Assessment!$A:$N,7,FALSE)),"",VLOOKUP($F185,Risk_Assessment!$A:$N,7,FALSE))</f>
        <v/>
      </c>
      <c r="C185" s="7" t="str">
        <f>IF(ISERROR(VLOOKUP($F185,Risk_Assessment!$A:$N,8,FALSE)),"",VLOOKUP($F185,Risk_Assessment!$A:$N,8,FALSE))</f>
        <v/>
      </c>
      <c r="D185" s="7" t="str">
        <f>IF(ISERROR(VLOOKUP($F185,Risk_Assessment!$A:$N,11,FALSE)),"",VLOOKUP($F185,Risk_Assessment!$A:$N,11,FALSE))</f>
        <v/>
      </c>
      <c r="E185" s="7" t="str">
        <f>IF(ISERROR(VLOOKUP($F185,Risk_Assessment!$A:$N,12,FALSE)),"",VLOOKUP($F185,Risk_Assessment!$A:$N,12,FALSE))</f>
        <v/>
      </c>
      <c r="F185" s="10" t="str">
        <f t="shared" si="12"/>
        <v>TBC181</v>
      </c>
      <c r="G185" s="10">
        <f t="shared" si="11"/>
        <v>181</v>
      </c>
    </row>
    <row r="186" spans="1:7" ht="31.5" hidden="1" customHeight="1" x14ac:dyDescent="0.25">
      <c r="A186" s="7" t="str">
        <f>IF(ISERROR(VLOOKUP($F186,Risk_Assessment!$A:$N,13,FALSE)),"",VLOOKUP($F186,Risk_Assessment!$A:$N,13,FALSE))</f>
        <v/>
      </c>
      <c r="B186" s="7" t="str">
        <f>IF(ISERROR(VLOOKUP($F186,Risk_Assessment!$A:$N,7,FALSE)),"",VLOOKUP($F186,Risk_Assessment!$A:$N,7,FALSE))</f>
        <v/>
      </c>
      <c r="C186" s="7" t="str">
        <f>IF(ISERROR(VLOOKUP($F186,Risk_Assessment!$A:$N,8,FALSE)),"",VLOOKUP($F186,Risk_Assessment!$A:$N,8,FALSE))</f>
        <v/>
      </c>
      <c r="D186" s="7" t="str">
        <f>IF(ISERROR(VLOOKUP($F186,Risk_Assessment!$A:$N,11,FALSE)),"",VLOOKUP($F186,Risk_Assessment!$A:$N,11,FALSE))</f>
        <v/>
      </c>
      <c r="E186" s="7" t="str">
        <f>IF(ISERROR(VLOOKUP($F186,Risk_Assessment!$A:$N,12,FALSE)),"",VLOOKUP($F186,Risk_Assessment!$A:$N,12,FALSE))</f>
        <v/>
      </c>
      <c r="F186" s="10" t="str">
        <f t="shared" si="12"/>
        <v>TBC182</v>
      </c>
      <c r="G186" s="10">
        <f t="shared" si="11"/>
        <v>182</v>
      </c>
    </row>
    <row r="187" spans="1:7" ht="31.5" hidden="1" customHeight="1" x14ac:dyDescent="0.25">
      <c r="A187" s="7" t="str">
        <f>IF(ISERROR(VLOOKUP($F187,Risk_Assessment!$A:$N,13,FALSE)),"",VLOOKUP($F187,Risk_Assessment!$A:$N,13,FALSE))</f>
        <v/>
      </c>
      <c r="B187" s="7" t="str">
        <f>IF(ISERROR(VLOOKUP($F187,Risk_Assessment!$A:$N,7,FALSE)),"",VLOOKUP($F187,Risk_Assessment!$A:$N,7,FALSE))</f>
        <v/>
      </c>
      <c r="C187" s="7" t="str">
        <f>IF(ISERROR(VLOOKUP($F187,Risk_Assessment!$A:$N,8,FALSE)),"",VLOOKUP($F187,Risk_Assessment!$A:$N,8,FALSE))</f>
        <v/>
      </c>
      <c r="D187" s="7" t="str">
        <f>IF(ISERROR(VLOOKUP($F187,Risk_Assessment!$A:$N,11,FALSE)),"",VLOOKUP($F187,Risk_Assessment!$A:$N,11,FALSE))</f>
        <v/>
      </c>
      <c r="E187" s="7" t="str">
        <f>IF(ISERROR(VLOOKUP($F187,Risk_Assessment!$A:$N,12,FALSE)),"",VLOOKUP($F187,Risk_Assessment!$A:$N,12,FALSE))</f>
        <v/>
      </c>
      <c r="F187" s="10" t="str">
        <f t="shared" si="12"/>
        <v>TBC183</v>
      </c>
      <c r="G187" s="10">
        <f t="shared" si="11"/>
        <v>183</v>
      </c>
    </row>
    <row r="188" spans="1:7" ht="31.5" hidden="1" customHeight="1" x14ac:dyDescent="0.25">
      <c r="A188" s="7" t="str">
        <f>IF(ISERROR(VLOOKUP($F188,Risk_Assessment!$A:$N,13,FALSE)),"",VLOOKUP($F188,Risk_Assessment!$A:$N,13,FALSE))</f>
        <v/>
      </c>
      <c r="B188" s="7" t="str">
        <f>IF(ISERROR(VLOOKUP($F188,Risk_Assessment!$A:$N,7,FALSE)),"",VLOOKUP($F188,Risk_Assessment!$A:$N,7,FALSE))</f>
        <v/>
      </c>
      <c r="C188" s="7" t="str">
        <f>IF(ISERROR(VLOOKUP($F188,Risk_Assessment!$A:$N,8,FALSE)),"",VLOOKUP($F188,Risk_Assessment!$A:$N,8,FALSE))</f>
        <v/>
      </c>
      <c r="D188" s="7" t="str">
        <f>IF(ISERROR(VLOOKUP($F188,Risk_Assessment!$A:$N,11,FALSE)),"",VLOOKUP($F188,Risk_Assessment!$A:$N,11,FALSE))</f>
        <v/>
      </c>
      <c r="E188" s="7" t="str">
        <f>IF(ISERROR(VLOOKUP($F188,Risk_Assessment!$A:$N,12,FALSE)),"",VLOOKUP($F188,Risk_Assessment!$A:$N,12,FALSE))</f>
        <v/>
      </c>
      <c r="F188" s="10" t="str">
        <f t="shared" si="12"/>
        <v>TBC184</v>
      </c>
      <c r="G188" s="10">
        <f t="shared" si="11"/>
        <v>184</v>
      </c>
    </row>
    <row r="189" spans="1:7" ht="31.5" hidden="1" customHeight="1" x14ac:dyDescent="0.25">
      <c r="A189" s="7" t="str">
        <f>IF(ISERROR(VLOOKUP($F189,Risk_Assessment!$A:$N,13,FALSE)),"",VLOOKUP($F189,Risk_Assessment!$A:$N,13,FALSE))</f>
        <v/>
      </c>
      <c r="B189" s="7" t="str">
        <f>IF(ISERROR(VLOOKUP($F189,Risk_Assessment!$A:$N,7,FALSE)),"",VLOOKUP($F189,Risk_Assessment!$A:$N,7,FALSE))</f>
        <v/>
      </c>
      <c r="C189" s="7" t="str">
        <f>IF(ISERROR(VLOOKUP($F189,Risk_Assessment!$A:$N,8,FALSE)),"",VLOOKUP($F189,Risk_Assessment!$A:$N,8,FALSE))</f>
        <v/>
      </c>
      <c r="D189" s="7" t="str">
        <f>IF(ISERROR(VLOOKUP($F189,Risk_Assessment!$A:$N,11,FALSE)),"",VLOOKUP($F189,Risk_Assessment!$A:$N,11,FALSE))</f>
        <v/>
      </c>
      <c r="E189" s="7" t="str">
        <f>IF(ISERROR(VLOOKUP($F189,Risk_Assessment!$A:$N,12,FALSE)),"",VLOOKUP($F189,Risk_Assessment!$A:$N,12,FALSE))</f>
        <v/>
      </c>
      <c r="F189" s="10" t="str">
        <f t="shared" si="12"/>
        <v>TBC185</v>
      </c>
      <c r="G189" s="10">
        <f t="shared" si="11"/>
        <v>185</v>
      </c>
    </row>
    <row r="190" spans="1:7" ht="31.5" hidden="1" customHeight="1" x14ac:dyDescent="0.25">
      <c r="A190" s="7" t="str">
        <f>IF(ISERROR(VLOOKUP($F190,Risk_Assessment!$A:$N,13,FALSE)),"",VLOOKUP($F190,Risk_Assessment!$A:$N,13,FALSE))</f>
        <v/>
      </c>
      <c r="B190" s="7" t="str">
        <f>IF(ISERROR(VLOOKUP($F190,Risk_Assessment!$A:$N,7,FALSE)),"",VLOOKUP($F190,Risk_Assessment!$A:$N,7,FALSE))</f>
        <v/>
      </c>
      <c r="C190" s="7" t="str">
        <f>IF(ISERROR(VLOOKUP($F190,Risk_Assessment!$A:$N,8,FALSE)),"",VLOOKUP($F190,Risk_Assessment!$A:$N,8,FALSE))</f>
        <v/>
      </c>
      <c r="D190" s="7" t="str">
        <f>IF(ISERROR(VLOOKUP($F190,Risk_Assessment!$A:$N,11,FALSE)),"",VLOOKUP($F190,Risk_Assessment!$A:$N,11,FALSE))</f>
        <v/>
      </c>
      <c r="E190" s="7" t="str">
        <f>IF(ISERROR(VLOOKUP($F190,Risk_Assessment!$A:$N,12,FALSE)),"",VLOOKUP($F190,Risk_Assessment!$A:$N,12,FALSE))</f>
        <v/>
      </c>
      <c r="F190" s="10" t="str">
        <f t="shared" si="12"/>
        <v>TBC186</v>
      </c>
      <c r="G190" s="10">
        <f t="shared" si="11"/>
        <v>186</v>
      </c>
    </row>
    <row r="191" spans="1:7" ht="31.5" hidden="1" customHeight="1" x14ac:dyDescent="0.25">
      <c r="A191" s="7" t="str">
        <f>IF(ISERROR(VLOOKUP($F191,Risk_Assessment!$A:$N,13,FALSE)),"",VLOOKUP($F191,Risk_Assessment!$A:$N,13,FALSE))</f>
        <v/>
      </c>
      <c r="B191" s="7" t="str">
        <f>IF(ISERROR(VLOOKUP($F191,Risk_Assessment!$A:$N,7,FALSE)),"",VLOOKUP($F191,Risk_Assessment!$A:$N,7,FALSE))</f>
        <v/>
      </c>
      <c r="C191" s="7" t="str">
        <f>IF(ISERROR(VLOOKUP($F191,Risk_Assessment!$A:$N,8,FALSE)),"",VLOOKUP($F191,Risk_Assessment!$A:$N,8,FALSE))</f>
        <v/>
      </c>
      <c r="D191" s="7" t="str">
        <f>IF(ISERROR(VLOOKUP($F191,Risk_Assessment!$A:$N,11,FALSE)),"",VLOOKUP($F191,Risk_Assessment!$A:$N,11,FALSE))</f>
        <v/>
      </c>
      <c r="E191" s="7" t="str">
        <f>IF(ISERROR(VLOOKUP($F191,Risk_Assessment!$A:$N,12,FALSE)),"",VLOOKUP($F191,Risk_Assessment!$A:$N,12,FALSE))</f>
        <v/>
      </c>
      <c r="F191" s="10" t="str">
        <f t="shared" si="12"/>
        <v>TBC187</v>
      </c>
      <c r="G191" s="10">
        <f t="shared" si="11"/>
        <v>187</v>
      </c>
    </row>
    <row r="192" spans="1:7" ht="31.5" hidden="1" customHeight="1" x14ac:dyDescent="0.25">
      <c r="A192" s="7" t="str">
        <f>IF(ISERROR(VLOOKUP($F192,Risk_Assessment!$A:$N,13,FALSE)),"",VLOOKUP($F192,Risk_Assessment!$A:$N,13,FALSE))</f>
        <v/>
      </c>
      <c r="B192" s="7" t="str">
        <f>IF(ISERROR(VLOOKUP($F192,Risk_Assessment!$A:$N,7,FALSE)),"",VLOOKUP($F192,Risk_Assessment!$A:$N,7,FALSE))</f>
        <v/>
      </c>
      <c r="C192" s="7" t="str">
        <f>IF(ISERROR(VLOOKUP($F192,Risk_Assessment!$A:$N,8,FALSE)),"",VLOOKUP($F192,Risk_Assessment!$A:$N,8,FALSE))</f>
        <v/>
      </c>
      <c r="D192" s="7" t="str">
        <f>IF(ISERROR(VLOOKUP($F192,Risk_Assessment!$A:$N,11,FALSE)),"",VLOOKUP($F192,Risk_Assessment!$A:$N,11,FALSE))</f>
        <v/>
      </c>
      <c r="E192" s="7" t="str">
        <f>IF(ISERROR(VLOOKUP($F192,Risk_Assessment!$A:$N,12,FALSE)),"",VLOOKUP($F192,Risk_Assessment!$A:$N,12,FALSE))</f>
        <v/>
      </c>
      <c r="F192" s="10" t="str">
        <f>CONCATENATE($B$2,G192)</f>
        <v>TBC188</v>
      </c>
      <c r="G192" s="10">
        <f t="shared" si="11"/>
        <v>188</v>
      </c>
    </row>
    <row r="193" spans="1:7" ht="31.5" hidden="1" customHeight="1" x14ac:dyDescent="0.25">
      <c r="A193" s="7" t="str">
        <f>IF(ISERROR(VLOOKUP($F193,Risk_Assessment!$A:$N,13,FALSE)),"",VLOOKUP($F193,Risk_Assessment!$A:$N,13,FALSE))</f>
        <v/>
      </c>
      <c r="B193" s="7" t="str">
        <f>IF(ISERROR(VLOOKUP($F193,Risk_Assessment!$A:$N,7,FALSE)),"",VLOOKUP($F193,Risk_Assessment!$A:$N,7,FALSE))</f>
        <v/>
      </c>
      <c r="C193" s="7" t="str">
        <f>IF(ISERROR(VLOOKUP($F193,Risk_Assessment!$A:$N,8,FALSE)),"",VLOOKUP($F193,Risk_Assessment!$A:$N,8,FALSE))</f>
        <v/>
      </c>
      <c r="D193" s="7" t="str">
        <f>IF(ISERROR(VLOOKUP($F193,Risk_Assessment!$A:$N,11,FALSE)),"",VLOOKUP($F193,Risk_Assessment!$A:$N,11,FALSE))</f>
        <v/>
      </c>
      <c r="E193" s="7" t="str">
        <f>IF(ISERROR(VLOOKUP($F193,Risk_Assessment!$A:$N,12,FALSE)),"",VLOOKUP($F193,Risk_Assessment!$A:$N,12,FALSE))</f>
        <v/>
      </c>
      <c r="F193" s="10" t="str">
        <f>CONCATENATE($B$2,G193)</f>
        <v>TBC189</v>
      </c>
      <c r="G193" s="10">
        <f t="shared" si="11"/>
        <v>189</v>
      </c>
    </row>
    <row r="194" spans="1:7" ht="31.5" hidden="1" customHeight="1" x14ac:dyDescent="0.25">
      <c r="A194" s="7" t="str">
        <f>IF(ISERROR(VLOOKUP($F194,Risk_Assessment!$A:$N,13,FALSE)),"",VLOOKUP($F194,Risk_Assessment!$A:$N,13,FALSE))</f>
        <v/>
      </c>
      <c r="B194" s="7" t="str">
        <f>IF(ISERROR(VLOOKUP($F194,Risk_Assessment!$A:$N,7,FALSE)),"",VLOOKUP($F194,Risk_Assessment!$A:$N,7,FALSE))</f>
        <v/>
      </c>
      <c r="C194" s="7" t="str">
        <f>IF(ISERROR(VLOOKUP($F194,Risk_Assessment!$A:$N,8,FALSE)),"",VLOOKUP($F194,Risk_Assessment!$A:$N,8,FALSE))</f>
        <v/>
      </c>
      <c r="D194" s="7" t="str">
        <f>IF(ISERROR(VLOOKUP($F194,Risk_Assessment!$A:$N,11,FALSE)),"",VLOOKUP($F194,Risk_Assessment!$A:$N,11,FALSE))</f>
        <v/>
      </c>
      <c r="E194" s="7" t="str">
        <f>IF(ISERROR(VLOOKUP($F194,Risk_Assessment!$A:$N,12,FALSE)),"",VLOOKUP($F194,Risk_Assessment!$A:$N,12,FALSE))</f>
        <v/>
      </c>
      <c r="F194" s="10" t="str">
        <f>CONCATENATE($B$2,G194)</f>
        <v>TBC190</v>
      </c>
      <c r="G194" s="10">
        <f t="shared" si="11"/>
        <v>190</v>
      </c>
    </row>
    <row r="195" spans="1:7" ht="31.5" hidden="1" customHeight="1" x14ac:dyDescent="0.25">
      <c r="A195" s="7" t="str">
        <f>IF(ISERROR(VLOOKUP($F195,Risk_Assessment!$A:$N,13,FALSE)),"",VLOOKUP($F195,Risk_Assessment!$A:$N,13,FALSE))</f>
        <v/>
      </c>
      <c r="B195" s="7" t="str">
        <f>IF(ISERROR(VLOOKUP($F195,Risk_Assessment!$A:$N,7,FALSE)),"",VLOOKUP($F195,Risk_Assessment!$A:$N,7,FALSE))</f>
        <v/>
      </c>
      <c r="C195" s="7" t="str">
        <f>IF(ISERROR(VLOOKUP($F195,Risk_Assessment!$A:$N,8,FALSE)),"",VLOOKUP($F195,Risk_Assessment!$A:$N,8,FALSE))</f>
        <v/>
      </c>
      <c r="D195" s="7" t="str">
        <f>IF(ISERROR(VLOOKUP($F195,Risk_Assessment!$A:$N,11,FALSE)),"",VLOOKUP($F195,Risk_Assessment!$A:$N,11,FALSE))</f>
        <v/>
      </c>
      <c r="E195" s="7" t="str">
        <f>IF(ISERROR(VLOOKUP($F195,Risk_Assessment!$A:$N,12,FALSE)),"",VLOOKUP($F195,Risk_Assessment!$A:$N,12,FALSE))</f>
        <v/>
      </c>
      <c r="F195" s="10" t="str">
        <f t="shared" ref="F195" si="13">CONCATENATE($B$2,G195)</f>
        <v>TBC191</v>
      </c>
      <c r="G195" s="10">
        <f t="shared" si="11"/>
        <v>191</v>
      </c>
    </row>
    <row r="196" spans="1:7" ht="31.5" hidden="1" customHeight="1" x14ac:dyDescent="0.25">
      <c r="A196" s="7" t="str">
        <f>IF(ISERROR(VLOOKUP($F196,Risk_Assessment!$A:$N,13,FALSE)),"",VLOOKUP($F196,Risk_Assessment!$A:$N,13,FALSE))</f>
        <v/>
      </c>
      <c r="B196" s="7" t="str">
        <f>IF(ISERROR(VLOOKUP($F196,Risk_Assessment!$A:$N,7,FALSE)),"",VLOOKUP($F196,Risk_Assessment!$A:$N,7,FALSE))</f>
        <v/>
      </c>
      <c r="C196" s="7" t="str">
        <f>IF(ISERROR(VLOOKUP($F196,Risk_Assessment!$A:$N,8,FALSE)),"",VLOOKUP($F196,Risk_Assessment!$A:$N,8,FALSE))</f>
        <v/>
      </c>
      <c r="D196" s="7" t="str">
        <f>IF(ISERROR(VLOOKUP($F196,Risk_Assessment!$A:$N,11,FALSE)),"",VLOOKUP($F196,Risk_Assessment!$A:$N,11,FALSE))</f>
        <v/>
      </c>
      <c r="E196" s="7" t="str">
        <f>IF(ISERROR(VLOOKUP($F196,Risk_Assessment!$A:$N,12,FALSE)),"",VLOOKUP($F196,Risk_Assessment!$A:$N,12,FALSE))</f>
        <v/>
      </c>
      <c r="F196" s="10" t="str">
        <f>CONCATENATE($B$2,G196)</f>
        <v>TBC192</v>
      </c>
      <c r="G196" s="10">
        <f t="shared" si="11"/>
        <v>192</v>
      </c>
    </row>
    <row r="197" spans="1:7" ht="31.5" hidden="1" customHeight="1" x14ac:dyDescent="0.25">
      <c r="A197" s="7" t="str">
        <f>IF(ISERROR(VLOOKUP($F197,Risk_Assessment!$A:$N,13,FALSE)),"",VLOOKUP($F197,Risk_Assessment!$A:$N,13,FALSE))</f>
        <v/>
      </c>
      <c r="B197" s="7" t="str">
        <f>IF(ISERROR(VLOOKUP($F197,Risk_Assessment!$A:$N,7,FALSE)),"",VLOOKUP($F197,Risk_Assessment!$A:$N,7,FALSE))</f>
        <v/>
      </c>
      <c r="C197" s="7" t="str">
        <f>IF(ISERROR(VLOOKUP($F197,Risk_Assessment!$A:$N,8,FALSE)),"",VLOOKUP($F197,Risk_Assessment!$A:$N,8,FALSE))</f>
        <v/>
      </c>
      <c r="D197" s="7" t="str">
        <f>IF(ISERROR(VLOOKUP($F197,Risk_Assessment!$A:$N,11,FALSE)),"",VLOOKUP($F197,Risk_Assessment!$A:$N,11,FALSE))</f>
        <v/>
      </c>
      <c r="E197" s="7" t="str">
        <f>IF(ISERROR(VLOOKUP($F197,Risk_Assessment!$A:$N,12,FALSE)),"",VLOOKUP($F197,Risk_Assessment!$A:$N,12,FALSE))</f>
        <v/>
      </c>
      <c r="F197" s="10" t="str">
        <f>CONCATENATE($B$2,G197)</f>
        <v>TBC193</v>
      </c>
      <c r="G197" s="10">
        <f t="shared" si="11"/>
        <v>193</v>
      </c>
    </row>
    <row r="198" spans="1:7" ht="31.5" hidden="1" customHeight="1" x14ac:dyDescent="0.25">
      <c r="A198" s="7" t="str">
        <f>IF(ISERROR(VLOOKUP($F198,Risk_Assessment!$A:$N,13,FALSE)),"",VLOOKUP($F198,Risk_Assessment!$A:$N,13,FALSE))</f>
        <v/>
      </c>
      <c r="B198" s="7" t="str">
        <f>IF(ISERROR(VLOOKUP($F198,Risk_Assessment!$A:$N,7,FALSE)),"",VLOOKUP($F198,Risk_Assessment!$A:$N,7,FALSE))</f>
        <v/>
      </c>
      <c r="C198" s="7" t="str">
        <f>IF(ISERROR(VLOOKUP($F198,Risk_Assessment!$A:$N,8,FALSE)),"",VLOOKUP($F198,Risk_Assessment!$A:$N,8,FALSE))</f>
        <v/>
      </c>
      <c r="D198" s="7" t="str">
        <f>IF(ISERROR(VLOOKUP($F198,Risk_Assessment!$A:$N,11,FALSE)),"",VLOOKUP($F198,Risk_Assessment!$A:$N,11,FALSE))</f>
        <v/>
      </c>
      <c r="E198" s="7" t="str">
        <f>IF(ISERROR(VLOOKUP($F198,Risk_Assessment!$A:$N,12,FALSE)),"",VLOOKUP($F198,Risk_Assessment!$A:$N,12,FALSE))</f>
        <v/>
      </c>
      <c r="F198" s="10" t="str">
        <f>CONCATENATE($B$2,G198)</f>
        <v>TBC194</v>
      </c>
      <c r="G198" s="10">
        <f t="shared" si="11"/>
        <v>194</v>
      </c>
    </row>
    <row r="199" spans="1:7" ht="31.5" hidden="1" customHeight="1" x14ac:dyDescent="0.25">
      <c r="A199" s="7" t="str">
        <f>IF(ISERROR(VLOOKUP($F199,Risk_Assessment!$A:$N,13,FALSE)),"",VLOOKUP($F199,Risk_Assessment!$A:$N,13,FALSE))</f>
        <v/>
      </c>
      <c r="B199" s="7" t="str">
        <f>IF(ISERROR(VLOOKUP($F199,Risk_Assessment!$A:$N,7,FALSE)),"",VLOOKUP($F199,Risk_Assessment!$A:$N,7,FALSE))</f>
        <v/>
      </c>
      <c r="C199" s="7" t="str">
        <f>IF(ISERROR(VLOOKUP($F199,Risk_Assessment!$A:$N,8,FALSE)),"",VLOOKUP($F199,Risk_Assessment!$A:$N,8,FALSE))</f>
        <v/>
      </c>
      <c r="D199" s="7" t="str">
        <f>IF(ISERROR(VLOOKUP($F199,Risk_Assessment!$A:$N,11,FALSE)),"",VLOOKUP($F199,Risk_Assessment!$A:$N,11,FALSE))</f>
        <v/>
      </c>
      <c r="E199" s="7" t="str">
        <f>IF(ISERROR(VLOOKUP($F199,Risk_Assessment!$A:$N,12,FALSE)),"",VLOOKUP($F199,Risk_Assessment!$A:$N,12,FALSE))</f>
        <v/>
      </c>
      <c r="F199" s="10" t="str">
        <f t="shared" ref="F199:F204" si="14">CONCATENATE($B$2,G199)</f>
        <v>TBC195</v>
      </c>
      <c r="G199" s="10">
        <f t="shared" si="11"/>
        <v>195</v>
      </c>
    </row>
    <row r="200" spans="1:7" ht="31.5" hidden="1" customHeight="1" x14ac:dyDescent="0.25">
      <c r="A200" s="7" t="str">
        <f>IF(ISERROR(VLOOKUP($F200,Risk_Assessment!$A:$N,13,FALSE)),"",VLOOKUP($F200,Risk_Assessment!$A:$N,13,FALSE))</f>
        <v/>
      </c>
      <c r="B200" s="7" t="str">
        <f>IF(ISERROR(VLOOKUP($F200,Risk_Assessment!$A:$N,7,FALSE)),"",VLOOKUP($F200,Risk_Assessment!$A:$N,7,FALSE))</f>
        <v/>
      </c>
      <c r="C200" s="7" t="str">
        <f>IF(ISERROR(VLOOKUP($F200,Risk_Assessment!$A:$N,8,FALSE)),"",VLOOKUP($F200,Risk_Assessment!$A:$N,8,FALSE))</f>
        <v/>
      </c>
      <c r="D200" s="7" t="str">
        <f>IF(ISERROR(VLOOKUP($F200,Risk_Assessment!$A:$N,11,FALSE)),"",VLOOKUP($F200,Risk_Assessment!$A:$N,11,FALSE))</f>
        <v/>
      </c>
      <c r="E200" s="7" t="str">
        <f>IF(ISERROR(VLOOKUP($F200,Risk_Assessment!$A:$N,12,FALSE)),"",VLOOKUP($F200,Risk_Assessment!$A:$N,12,FALSE))</f>
        <v/>
      </c>
      <c r="F200" s="10" t="str">
        <f t="shared" si="14"/>
        <v>TBC196</v>
      </c>
      <c r="G200" s="10">
        <f t="shared" si="11"/>
        <v>196</v>
      </c>
    </row>
    <row r="201" spans="1:7" ht="31.5" hidden="1" customHeight="1" x14ac:dyDescent="0.25">
      <c r="A201" s="7" t="str">
        <f>IF(ISERROR(VLOOKUP($F201,Risk_Assessment!$A:$N,13,FALSE)),"",VLOOKUP($F201,Risk_Assessment!$A:$N,13,FALSE))</f>
        <v/>
      </c>
      <c r="B201" s="7" t="str">
        <f>IF(ISERROR(VLOOKUP($F201,Risk_Assessment!$A:$N,7,FALSE)),"",VLOOKUP($F201,Risk_Assessment!$A:$N,7,FALSE))</f>
        <v/>
      </c>
      <c r="C201" s="7" t="str">
        <f>IF(ISERROR(VLOOKUP($F201,Risk_Assessment!$A:$N,8,FALSE)),"",VLOOKUP($F201,Risk_Assessment!$A:$N,8,FALSE))</f>
        <v/>
      </c>
      <c r="D201" s="7" t="str">
        <f>IF(ISERROR(VLOOKUP($F201,Risk_Assessment!$A:$N,11,FALSE)),"",VLOOKUP($F201,Risk_Assessment!$A:$N,11,FALSE))</f>
        <v/>
      </c>
      <c r="E201" s="7" t="str">
        <f>IF(ISERROR(VLOOKUP($F201,Risk_Assessment!$A:$N,12,FALSE)),"",VLOOKUP($F201,Risk_Assessment!$A:$N,12,FALSE))</f>
        <v/>
      </c>
      <c r="F201" s="10" t="str">
        <f t="shared" si="14"/>
        <v>TBC197</v>
      </c>
      <c r="G201" s="10">
        <f t="shared" si="11"/>
        <v>197</v>
      </c>
    </row>
    <row r="202" spans="1:7" ht="31.5" hidden="1" customHeight="1" x14ac:dyDescent="0.25">
      <c r="A202" s="7" t="str">
        <f>IF(ISERROR(VLOOKUP($F202,Risk_Assessment!$A:$N,13,FALSE)),"",VLOOKUP($F202,Risk_Assessment!$A:$N,13,FALSE))</f>
        <v/>
      </c>
      <c r="B202" s="7" t="str">
        <f>IF(ISERROR(VLOOKUP($F202,Risk_Assessment!$A:$N,7,FALSE)),"",VLOOKUP($F202,Risk_Assessment!$A:$N,7,FALSE))</f>
        <v/>
      </c>
      <c r="C202" s="7" t="str">
        <f>IF(ISERROR(VLOOKUP($F202,Risk_Assessment!$A:$N,8,FALSE)),"",VLOOKUP($F202,Risk_Assessment!$A:$N,8,FALSE))</f>
        <v/>
      </c>
      <c r="D202" s="7" t="str">
        <f>IF(ISERROR(VLOOKUP($F202,Risk_Assessment!$A:$N,11,FALSE)),"",VLOOKUP($F202,Risk_Assessment!$A:$N,11,FALSE))</f>
        <v/>
      </c>
      <c r="E202" s="7" t="str">
        <f>IF(ISERROR(VLOOKUP($F202,Risk_Assessment!$A:$N,12,FALSE)),"",VLOOKUP($F202,Risk_Assessment!$A:$N,12,FALSE))</f>
        <v/>
      </c>
      <c r="F202" s="10" t="str">
        <f t="shared" si="14"/>
        <v>TBC198</v>
      </c>
      <c r="G202" s="10">
        <f t="shared" si="11"/>
        <v>198</v>
      </c>
    </row>
    <row r="203" spans="1:7" ht="31.5" hidden="1" customHeight="1" x14ac:dyDescent="0.25">
      <c r="A203" s="7" t="str">
        <f>IF(ISERROR(VLOOKUP($F203,Risk_Assessment!$A:$N,13,FALSE)),"",VLOOKUP($F203,Risk_Assessment!$A:$N,13,FALSE))</f>
        <v/>
      </c>
      <c r="B203" s="7" t="str">
        <f>IF(ISERROR(VLOOKUP($F203,Risk_Assessment!$A:$N,7,FALSE)),"",VLOOKUP($F203,Risk_Assessment!$A:$N,7,FALSE))</f>
        <v/>
      </c>
      <c r="C203" s="7" t="str">
        <f>IF(ISERROR(VLOOKUP($F203,Risk_Assessment!$A:$N,8,FALSE)),"",VLOOKUP($F203,Risk_Assessment!$A:$N,8,FALSE))</f>
        <v/>
      </c>
      <c r="D203" s="7" t="str">
        <f>IF(ISERROR(VLOOKUP($F203,Risk_Assessment!$A:$N,11,FALSE)),"",VLOOKUP($F203,Risk_Assessment!$A:$N,11,FALSE))</f>
        <v/>
      </c>
      <c r="E203" s="7" t="str">
        <f>IF(ISERROR(VLOOKUP($F203,Risk_Assessment!$A:$N,12,FALSE)),"",VLOOKUP($F203,Risk_Assessment!$A:$N,12,FALSE))</f>
        <v/>
      </c>
      <c r="F203" s="10" t="str">
        <f t="shared" si="14"/>
        <v>TBC199</v>
      </c>
      <c r="G203" s="10">
        <f t="shared" si="11"/>
        <v>199</v>
      </c>
    </row>
    <row r="204" spans="1:7" ht="31.5" hidden="1" customHeight="1" x14ac:dyDescent="0.25">
      <c r="A204" s="7" t="str">
        <f>IF(ISERROR(VLOOKUP($F204,Risk_Assessment!$A:$N,13,FALSE)),"",VLOOKUP($F204,Risk_Assessment!$A:$N,13,FALSE))</f>
        <v/>
      </c>
      <c r="B204" s="7" t="str">
        <f>IF(ISERROR(VLOOKUP($F204,Risk_Assessment!$A:$N,7,FALSE)),"",VLOOKUP($F204,Risk_Assessment!$A:$N,7,FALSE))</f>
        <v/>
      </c>
      <c r="C204" s="7" t="str">
        <f>IF(ISERROR(VLOOKUP($F204,Risk_Assessment!$A:$N,8,FALSE)),"",VLOOKUP($F204,Risk_Assessment!$A:$N,8,FALSE))</f>
        <v/>
      </c>
      <c r="D204" s="7" t="str">
        <f>IF(ISERROR(VLOOKUP($F204,Risk_Assessment!$A:$N,11,FALSE)),"",VLOOKUP($F204,Risk_Assessment!$A:$N,11,FALSE))</f>
        <v/>
      </c>
      <c r="E204" s="7" t="str">
        <f>IF(ISERROR(VLOOKUP($F204,Risk_Assessment!$A:$N,12,FALSE)),"",VLOOKUP($F204,Risk_Assessment!$A:$N,12,FALSE))</f>
        <v/>
      </c>
      <c r="F204" s="10" t="str">
        <f t="shared" si="14"/>
        <v>TBC200</v>
      </c>
      <c r="G204" s="10">
        <f t="shared" si="11"/>
        <v>200</v>
      </c>
    </row>
    <row r="205" spans="1:7" ht="31.5" hidden="1" customHeight="1" x14ac:dyDescent="0.25">
      <c r="A205" s="7" t="str">
        <f>IF(ISERROR(VLOOKUP($F205,Risk_Assessment!$A:$N,13,FALSE)),"",VLOOKUP($F205,Risk_Assessment!$A:$N,13,FALSE))</f>
        <v/>
      </c>
      <c r="B205" s="7" t="str">
        <f>IF(ISERROR(VLOOKUP($F205,Risk_Assessment!$A:$N,7,FALSE)),"",VLOOKUP($F205,Risk_Assessment!$A:$N,7,FALSE))</f>
        <v/>
      </c>
      <c r="C205" s="7" t="str">
        <f>IF(ISERROR(VLOOKUP($F205,Risk_Assessment!$A:$N,8,FALSE)),"",VLOOKUP($F205,Risk_Assessment!$A:$N,8,FALSE))</f>
        <v/>
      </c>
      <c r="D205" s="7" t="str">
        <f>IF(ISERROR(VLOOKUP($F205,Risk_Assessment!$A:$N,11,FALSE)),"",VLOOKUP($F205,Risk_Assessment!$A:$N,11,FALSE))</f>
        <v/>
      </c>
      <c r="E205" s="7" t="str">
        <f>IF(ISERROR(VLOOKUP($F205,Risk_Assessment!$A:$N,12,FALSE)),"",VLOOKUP($F205,Risk_Assessment!$A:$N,12,FALSE))</f>
        <v/>
      </c>
      <c r="F205" s="10" t="str">
        <f>CONCATENATE($B$2,G205)</f>
        <v>TBC201</v>
      </c>
      <c r="G205" s="10">
        <f t="shared" si="11"/>
        <v>201</v>
      </c>
    </row>
    <row r="206" spans="1:7" ht="31.5" hidden="1" customHeight="1" x14ac:dyDescent="0.25">
      <c r="A206" s="7" t="str">
        <f>IF(ISERROR(VLOOKUP($F206,Risk_Assessment!$A:$N,13,FALSE)),"",VLOOKUP($F206,Risk_Assessment!$A:$N,13,FALSE))</f>
        <v/>
      </c>
      <c r="B206" s="7" t="str">
        <f>IF(ISERROR(VLOOKUP($F206,Risk_Assessment!$A:$N,7,FALSE)),"",VLOOKUP($F206,Risk_Assessment!$A:$N,7,FALSE))</f>
        <v/>
      </c>
      <c r="C206" s="7" t="str">
        <f>IF(ISERROR(VLOOKUP($F206,Risk_Assessment!$A:$N,8,FALSE)),"",VLOOKUP($F206,Risk_Assessment!$A:$N,8,FALSE))</f>
        <v/>
      </c>
      <c r="D206" s="7" t="str">
        <f>IF(ISERROR(VLOOKUP($F206,Risk_Assessment!$A:$N,11,FALSE)),"",VLOOKUP($F206,Risk_Assessment!$A:$N,11,FALSE))</f>
        <v/>
      </c>
      <c r="E206" s="7" t="str">
        <f>IF(ISERROR(VLOOKUP($F206,Risk_Assessment!$A:$N,12,FALSE)),"",VLOOKUP($F206,Risk_Assessment!$A:$N,12,FALSE))</f>
        <v/>
      </c>
      <c r="F206" s="10" t="str">
        <f>CONCATENATE($B$2,G206)</f>
        <v>TBC202</v>
      </c>
      <c r="G206" s="10">
        <f t="shared" si="11"/>
        <v>202</v>
      </c>
    </row>
    <row r="207" spans="1:7" ht="31.5" hidden="1" customHeight="1" x14ac:dyDescent="0.25">
      <c r="A207" s="7" t="str">
        <f>IF(ISERROR(VLOOKUP($F207,Risk_Assessment!$A:$N,13,FALSE)),"",VLOOKUP($F207,Risk_Assessment!$A:$N,13,FALSE))</f>
        <v/>
      </c>
      <c r="B207" s="7" t="str">
        <f>IF(ISERROR(VLOOKUP($F207,Risk_Assessment!$A:$N,7,FALSE)),"",VLOOKUP($F207,Risk_Assessment!$A:$N,7,FALSE))</f>
        <v/>
      </c>
      <c r="C207" s="7" t="str">
        <f>IF(ISERROR(VLOOKUP($F207,Risk_Assessment!$A:$N,8,FALSE)),"",VLOOKUP($F207,Risk_Assessment!$A:$N,8,FALSE))</f>
        <v/>
      </c>
      <c r="D207" s="7" t="str">
        <f>IF(ISERROR(VLOOKUP($F207,Risk_Assessment!$A:$N,11,FALSE)),"",VLOOKUP($F207,Risk_Assessment!$A:$N,11,FALSE))</f>
        <v/>
      </c>
      <c r="E207" s="7" t="str">
        <f>IF(ISERROR(VLOOKUP($F207,Risk_Assessment!$A:$N,12,FALSE)),"",VLOOKUP($F207,Risk_Assessment!$A:$N,12,FALSE))</f>
        <v/>
      </c>
      <c r="F207" s="10" t="str">
        <f>CONCATENATE($B$2,G207)</f>
        <v>TBC203</v>
      </c>
      <c r="G207" s="10">
        <f t="shared" si="11"/>
        <v>203</v>
      </c>
    </row>
    <row r="208" spans="1:7" ht="31.5" hidden="1" customHeight="1" x14ac:dyDescent="0.25">
      <c r="A208" s="7" t="str">
        <f>IF(ISERROR(VLOOKUP($F208,Risk_Assessment!$A:$N,13,FALSE)),"",VLOOKUP($F208,Risk_Assessment!$A:$N,13,FALSE))</f>
        <v/>
      </c>
      <c r="B208" s="7" t="str">
        <f>IF(ISERROR(VLOOKUP($F208,Risk_Assessment!$A:$N,7,FALSE)),"",VLOOKUP($F208,Risk_Assessment!$A:$N,7,FALSE))</f>
        <v/>
      </c>
      <c r="C208" s="7" t="str">
        <f>IF(ISERROR(VLOOKUP($F208,Risk_Assessment!$A:$N,8,FALSE)),"",VLOOKUP($F208,Risk_Assessment!$A:$N,8,FALSE))</f>
        <v/>
      </c>
      <c r="D208" s="7" t="str">
        <f>IF(ISERROR(VLOOKUP($F208,Risk_Assessment!$A:$N,11,FALSE)),"",VLOOKUP($F208,Risk_Assessment!$A:$N,11,FALSE))</f>
        <v/>
      </c>
      <c r="E208" s="7" t="str">
        <f>IF(ISERROR(VLOOKUP($F208,Risk_Assessment!$A:$N,12,FALSE)),"",VLOOKUP($F208,Risk_Assessment!$A:$N,12,FALSE))</f>
        <v/>
      </c>
      <c r="F208" s="10" t="str">
        <f t="shared" ref="F208:F210" si="15">CONCATENATE($B$2,G208)</f>
        <v>TBC204</v>
      </c>
      <c r="G208" s="10">
        <f t="shared" si="11"/>
        <v>204</v>
      </c>
    </row>
    <row r="209" spans="1:7" ht="31.5" hidden="1" customHeight="1" x14ac:dyDescent="0.25">
      <c r="A209" s="7" t="str">
        <f>IF(ISERROR(VLOOKUP($F209,Risk_Assessment!$A:$N,13,FALSE)),"",VLOOKUP($F209,Risk_Assessment!$A:$N,13,FALSE))</f>
        <v/>
      </c>
      <c r="B209" s="7" t="str">
        <f>IF(ISERROR(VLOOKUP($F209,Risk_Assessment!$A:$N,7,FALSE)),"",VLOOKUP($F209,Risk_Assessment!$A:$N,7,FALSE))</f>
        <v/>
      </c>
      <c r="C209" s="7" t="str">
        <f>IF(ISERROR(VLOOKUP($F209,Risk_Assessment!$A:$N,8,FALSE)),"",VLOOKUP($F209,Risk_Assessment!$A:$N,8,FALSE))</f>
        <v/>
      </c>
      <c r="D209" s="7" t="str">
        <f>IF(ISERROR(VLOOKUP($F209,Risk_Assessment!$A:$N,11,FALSE)),"",VLOOKUP($F209,Risk_Assessment!$A:$N,11,FALSE))</f>
        <v/>
      </c>
      <c r="E209" s="7" t="str">
        <f>IF(ISERROR(VLOOKUP($F209,Risk_Assessment!$A:$N,12,FALSE)),"",VLOOKUP($F209,Risk_Assessment!$A:$N,12,FALSE))</f>
        <v/>
      </c>
      <c r="F209" s="10" t="str">
        <f t="shared" si="15"/>
        <v>TBC205</v>
      </c>
      <c r="G209" s="10">
        <f t="shared" si="11"/>
        <v>205</v>
      </c>
    </row>
    <row r="210" spans="1:7" ht="31.5" hidden="1" customHeight="1" x14ac:dyDescent="0.25">
      <c r="A210" s="7" t="str">
        <f>IF(ISERROR(VLOOKUP($F210,Risk_Assessment!$A:$N,13,FALSE)),"",VLOOKUP($F210,Risk_Assessment!$A:$N,13,FALSE))</f>
        <v/>
      </c>
      <c r="B210" s="7" t="str">
        <f>IF(ISERROR(VLOOKUP($F210,Risk_Assessment!$A:$N,7,FALSE)),"",VLOOKUP($F210,Risk_Assessment!$A:$N,7,FALSE))</f>
        <v/>
      </c>
      <c r="C210" s="7" t="str">
        <f>IF(ISERROR(VLOOKUP($F210,Risk_Assessment!$A:$N,8,FALSE)),"",VLOOKUP($F210,Risk_Assessment!$A:$N,8,FALSE))</f>
        <v/>
      </c>
      <c r="D210" s="7" t="str">
        <f>IF(ISERROR(VLOOKUP($F210,Risk_Assessment!$A:$N,11,FALSE)),"",VLOOKUP($F210,Risk_Assessment!$A:$N,11,FALSE))</f>
        <v/>
      </c>
      <c r="E210" s="7" t="str">
        <f>IF(ISERROR(VLOOKUP($F210,Risk_Assessment!$A:$N,12,FALSE)),"",VLOOKUP($F210,Risk_Assessment!$A:$N,12,FALSE))</f>
        <v/>
      </c>
      <c r="F210" s="10" t="str">
        <f t="shared" si="15"/>
        <v>TBC206</v>
      </c>
      <c r="G210" s="10">
        <f t="shared" si="11"/>
        <v>206</v>
      </c>
    </row>
    <row r="211" spans="1:7" ht="31.5" hidden="1" customHeight="1" x14ac:dyDescent="0.25">
      <c r="A211" s="7" t="str">
        <f>IF(ISERROR(VLOOKUP($F211,Risk_Assessment!$A:$N,13,FALSE)),"",VLOOKUP($F211,Risk_Assessment!$A:$N,13,FALSE))</f>
        <v/>
      </c>
      <c r="B211" s="7" t="str">
        <f>IF(ISERROR(VLOOKUP($F211,Risk_Assessment!$A:$N,7,FALSE)),"",VLOOKUP($F211,Risk_Assessment!$A:$N,7,FALSE))</f>
        <v/>
      </c>
      <c r="C211" s="7" t="str">
        <f>IF(ISERROR(VLOOKUP($F211,Risk_Assessment!$A:$N,8,FALSE)),"",VLOOKUP($F211,Risk_Assessment!$A:$N,8,FALSE))</f>
        <v/>
      </c>
      <c r="D211" s="7" t="str">
        <f>IF(ISERROR(VLOOKUP($F211,Risk_Assessment!$A:$N,11,FALSE)),"",VLOOKUP($F211,Risk_Assessment!$A:$N,11,FALSE))</f>
        <v/>
      </c>
      <c r="E211" s="7" t="str">
        <f>IF(ISERROR(VLOOKUP($F211,Risk_Assessment!$A:$N,12,FALSE)),"",VLOOKUP($F211,Risk_Assessment!$A:$N,12,FALSE))</f>
        <v/>
      </c>
      <c r="F211" s="10" t="str">
        <f>CONCATENATE($B$2,G211)</f>
        <v>TBC207</v>
      </c>
      <c r="G211" s="10">
        <f t="shared" ref="G211" si="16">G210+1</f>
        <v>207</v>
      </c>
    </row>
    <row r="212" spans="1:7" ht="31.5" hidden="1" customHeight="1" x14ac:dyDescent="0.25">
      <c r="A212" s="7" t="str">
        <f>IF(ISERROR(VLOOKUP($F212,Risk_Assessment!$A:$N,13,FALSE)),"",VLOOKUP($F212,Risk_Assessment!$A:$N,13,FALSE))</f>
        <v/>
      </c>
      <c r="B212" s="7" t="str">
        <f>IF(ISERROR(VLOOKUP($F212,Risk_Assessment!$A:$N,7,FALSE)),"",VLOOKUP($F212,Risk_Assessment!$A:$N,7,FALSE))</f>
        <v/>
      </c>
      <c r="C212" s="7" t="str">
        <f>IF(ISERROR(VLOOKUP($F212,Risk_Assessment!$A:$N,8,FALSE)),"",VLOOKUP($F212,Risk_Assessment!$A:$N,8,FALSE))</f>
        <v/>
      </c>
      <c r="D212" s="7" t="str">
        <f>IF(ISERROR(VLOOKUP($F212,Risk_Assessment!$A:$N,11,FALSE)),"",VLOOKUP($F212,Risk_Assessment!$A:$N,11,FALSE))</f>
        <v/>
      </c>
      <c r="E212" s="7" t="str">
        <f>IF(ISERROR(VLOOKUP($F212,Risk_Assessment!$A:$N,12,FALSE)),"",VLOOKUP($F212,Risk_Assessment!$A:$N,12,FALSE))</f>
        <v/>
      </c>
      <c r="F212" s="10" t="str">
        <f t="shared" ref="F212" si="17">CONCATENATE($B$2,G212)</f>
        <v>TBC208</v>
      </c>
      <c r="G212" s="10">
        <f t="shared" si="11"/>
        <v>208</v>
      </c>
    </row>
    <row r="213" spans="1:7" ht="31.5" hidden="1" customHeight="1" x14ac:dyDescent="0.25">
      <c r="A213" s="11"/>
    </row>
    <row r="214" spans="1:7" ht="31.5" hidden="1" customHeight="1" x14ac:dyDescent="0.25">
      <c r="A214" s="11"/>
    </row>
    <row r="215" spans="1:7" ht="31.5" hidden="1" customHeight="1" x14ac:dyDescent="0.25">
      <c r="A215" s="11"/>
    </row>
    <row r="216" spans="1:7" ht="31.5" hidden="1" customHeight="1" x14ac:dyDescent="0.25">
      <c r="A216" s="11"/>
    </row>
    <row r="217" spans="1:7" ht="31.5" hidden="1" customHeight="1" x14ac:dyDescent="0.25">
      <c r="A217" s="11"/>
    </row>
    <row r="218" spans="1:7" ht="31.5" hidden="1" customHeight="1" x14ac:dyDescent="0.25">
      <c r="A218" s="11"/>
    </row>
    <row r="219" spans="1:7" ht="31.5" hidden="1" customHeight="1" x14ac:dyDescent="0.25">
      <c r="A219" s="11"/>
    </row>
    <row r="220" spans="1:7" ht="31.5" hidden="1" customHeight="1" x14ac:dyDescent="0.25">
      <c r="A220" s="11"/>
    </row>
    <row r="221" spans="1:7" ht="31.5" hidden="1" customHeight="1" x14ac:dyDescent="0.25">
      <c r="A221" s="11"/>
    </row>
    <row r="222" spans="1:7" ht="31.5" hidden="1" customHeight="1" x14ac:dyDescent="0.25">
      <c r="A222" s="11"/>
    </row>
    <row r="223" spans="1:7" ht="31.5" hidden="1" customHeight="1" x14ac:dyDescent="0.25">
      <c r="A223" s="11"/>
    </row>
    <row r="224" spans="1:7" ht="31.5" hidden="1" customHeight="1" x14ac:dyDescent="0.25">
      <c r="A224" s="11"/>
    </row>
    <row r="225" spans="1:1" ht="31.5" hidden="1" customHeight="1" x14ac:dyDescent="0.25">
      <c r="A225" s="11"/>
    </row>
    <row r="226" spans="1:1" ht="31.5" hidden="1" customHeight="1" x14ac:dyDescent="0.25">
      <c r="A226" s="11"/>
    </row>
    <row r="227" spans="1:1" ht="31.5" hidden="1" customHeight="1" x14ac:dyDescent="0.25">
      <c r="A227" s="11"/>
    </row>
    <row r="228" spans="1:1" ht="31.5" hidden="1" customHeight="1" x14ac:dyDescent="0.25">
      <c r="A228" s="11"/>
    </row>
    <row r="229" spans="1:1" ht="31.5" hidden="1" customHeight="1" x14ac:dyDescent="0.25">
      <c r="A229" s="11"/>
    </row>
    <row r="230" spans="1:1" ht="31.5" hidden="1" customHeight="1" x14ac:dyDescent="0.25">
      <c r="A230" s="11"/>
    </row>
    <row r="231" spans="1:1" ht="31.5" hidden="1" customHeight="1" x14ac:dyDescent="0.25">
      <c r="A231" s="11"/>
    </row>
    <row r="232" spans="1:1" ht="31.5" hidden="1" customHeight="1" x14ac:dyDescent="0.25">
      <c r="A232" s="11"/>
    </row>
    <row r="233" spans="1:1" ht="31.5" hidden="1" customHeight="1" x14ac:dyDescent="0.25">
      <c r="A233" s="11"/>
    </row>
    <row r="234" spans="1:1" ht="31.5" hidden="1" customHeight="1" x14ac:dyDescent="0.25">
      <c r="A234" s="11"/>
    </row>
    <row r="235" spans="1:1" ht="31.5" hidden="1" customHeight="1" x14ac:dyDescent="0.25">
      <c r="A235" s="11"/>
    </row>
    <row r="236" spans="1:1" ht="31.5" hidden="1" customHeight="1" x14ac:dyDescent="0.25">
      <c r="A236" s="11"/>
    </row>
    <row r="237" spans="1:1" ht="31.5" hidden="1" customHeight="1" x14ac:dyDescent="0.25">
      <c r="A237" s="11"/>
    </row>
    <row r="238" spans="1:1" ht="31.5" hidden="1" customHeight="1" x14ac:dyDescent="0.25">
      <c r="A238" s="11"/>
    </row>
    <row r="239" spans="1:1" ht="31.5" hidden="1" customHeight="1" x14ac:dyDescent="0.25">
      <c r="A239" s="11"/>
    </row>
    <row r="240" spans="1:1" ht="31.5" hidden="1" customHeight="1" x14ac:dyDescent="0.25">
      <c r="A240" s="11"/>
    </row>
    <row r="241" spans="1:1" ht="31.5" hidden="1" customHeight="1" x14ac:dyDescent="0.25">
      <c r="A241" s="11"/>
    </row>
    <row r="242" spans="1:1" ht="31.5" hidden="1" customHeight="1" x14ac:dyDescent="0.25">
      <c r="A242" s="11"/>
    </row>
    <row r="243" spans="1:1" ht="31.5" hidden="1" customHeight="1" x14ac:dyDescent="0.25">
      <c r="A243" s="11"/>
    </row>
    <row r="244" spans="1:1" ht="31.5" hidden="1" customHeight="1" x14ac:dyDescent="0.25">
      <c r="A244" s="11"/>
    </row>
    <row r="245" spans="1:1" ht="31.5" hidden="1" customHeight="1" x14ac:dyDescent="0.25">
      <c r="A245" s="11"/>
    </row>
    <row r="246" spans="1:1" ht="31.5" hidden="1" customHeight="1" x14ac:dyDescent="0.25">
      <c r="A246" s="11"/>
    </row>
    <row r="247" spans="1:1" ht="31.5" hidden="1" customHeight="1" x14ac:dyDescent="0.25"/>
  </sheetData>
  <sheetProtection algorithmName="SHA-512" hashValue="E47ORPoT/Uy0S22IMtn/bUIajHpq5KNdb/g2L17xeKMZgH8rC5grHOIMlebh1WEYt36XRxpEteL0NZKeHDs3Vw==" saltValue="6gvo0xXWptTpqWDGct9S5A==" spinCount="100000" sheet="1" objects="1" scenarios="1" formatRows="0"/>
  <mergeCells count="2">
    <mergeCell ref="A1:E1"/>
    <mergeCell ref="A3:B3"/>
  </mergeCells>
  <conditionalFormatting sqref="A5:E212">
    <cfRule type="cellIs" dxfId="128" priority="5" operator="equal">
      <formula>FALSE</formula>
    </cfRule>
  </conditionalFormatting>
  <conditionalFormatting sqref="A5:A212">
    <cfRule type="cellIs" dxfId="127" priority="1" operator="equal">
      <formula>"L"</formula>
    </cfRule>
    <cfRule type="cellIs" dxfId="126" priority="2" operator="equal">
      <formula>"M"</formula>
    </cfRule>
    <cfRule type="cellIs" dxfId="125" priority="3" operator="equal">
      <formula>"H"</formula>
    </cfRule>
    <cfRule type="cellIs" dxfId="124" priority="4" operator="equal">
      <formula>"VH"</formula>
    </cfRule>
  </conditionalFormatting>
  <pageMargins left="0.7" right="0.7" top="0.75" bottom="0.75" header="0.3" footer="0.3"/>
  <pageSetup paperSize="9" scale="67" fitToHeight="0" orientation="portrait" r:id="rId1"/>
  <headerFooter>
    <oddFooter>&amp;CDWI - Private Water Risk Assessment tool V2.0 Risk Register - 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Risk_Assessment!$Q$9:$Q$13</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327"/>
  <sheetViews>
    <sheetView zoomScaleNormal="100" workbookViewId="0">
      <selection activeCell="B11" sqref="B11"/>
    </sheetView>
  </sheetViews>
  <sheetFormatPr defaultColWidth="0" defaultRowHeight="15" zeroHeight="1" x14ac:dyDescent="0.25"/>
  <cols>
    <col min="1" max="1" width="7.140625" style="2" customWidth="1"/>
    <col min="2" max="2" width="60.5703125" style="2" customWidth="1"/>
    <col min="3" max="3" width="11" customWidth="1"/>
    <col min="4" max="4" width="12.42578125" style="2" customWidth="1"/>
    <col min="5" max="5" width="11.7109375" style="2" customWidth="1"/>
    <col min="6" max="6" width="76.5703125" style="2" customWidth="1"/>
    <col min="7" max="16384" width="9.140625" style="2" hidden="1"/>
  </cols>
  <sheetData>
    <row r="1" spans="1:6" ht="40.5" customHeight="1" x14ac:dyDescent="0.25">
      <c r="A1" s="236" t="s">
        <v>696</v>
      </c>
      <c r="B1" s="236"/>
      <c r="C1" s="236"/>
      <c r="D1" s="236"/>
      <c r="E1" s="236"/>
      <c r="F1" s="236"/>
    </row>
    <row r="2" spans="1:6" ht="15" customHeight="1" x14ac:dyDescent="0.25">
      <c r="A2" s="228" t="str">
        <f>Supply_Details!B3</f>
        <v xml:space="preserve">Local Authority: </v>
      </c>
      <c r="B2" s="229"/>
      <c r="C2" s="152"/>
      <c r="D2" s="228" t="str">
        <f>CONCATENATE(Supply_Details!C3," ",Supply_Details!C4)</f>
        <v xml:space="preserve">Supply Reference: </v>
      </c>
      <c r="E2" s="230"/>
      <c r="F2" s="229"/>
    </row>
    <row r="3" spans="1:6" ht="15" customHeight="1" x14ac:dyDescent="0.25">
      <c r="A3" s="228" t="str">
        <f>Supply_Details!E2</f>
        <v xml:space="preserve">Supply Name &amp; Address: </v>
      </c>
      <c r="B3" s="229"/>
      <c r="C3" s="152"/>
      <c r="D3" s="231">
        <f>Supply_Details!E6</f>
        <v>0</v>
      </c>
      <c r="E3" s="232"/>
      <c r="F3" s="233"/>
    </row>
    <row r="4" spans="1:6" ht="15" customHeight="1" x14ac:dyDescent="0.25">
      <c r="A4" s="227" t="s">
        <v>811</v>
      </c>
      <c r="B4" s="227"/>
      <c r="C4" s="153"/>
      <c r="D4" s="151" t="s">
        <v>812</v>
      </c>
      <c r="E4" s="151" t="s">
        <v>757</v>
      </c>
      <c r="F4" s="151" t="s">
        <v>813</v>
      </c>
    </row>
    <row r="5" spans="1:6" ht="30" x14ac:dyDescent="0.25">
      <c r="A5" s="158" t="str">
        <f>'Controls_&amp;_Actions'!A14</f>
        <v>Main Risk</v>
      </c>
      <c r="B5" s="158" t="e">
        <f>'Controls_&amp;_Actions'!B14</f>
        <v>#N/A</v>
      </c>
      <c r="C5" s="154" t="e">
        <f>'Controls_&amp;_Actions'!D15</f>
        <v>#N/A</v>
      </c>
      <c r="D5" s="159">
        <f>'Controls_&amp;_Actions'!B20</f>
        <v>0</v>
      </c>
      <c r="E5" s="158" t="str">
        <f>'Controls_&amp;_Actions'!D20</f>
        <v>Enter name or initials</v>
      </c>
      <c r="F5" s="158" t="str">
        <f>'Controls_&amp;_Actions'!B18</f>
        <v>Description of the actions required to mitigate the risks</v>
      </c>
    </row>
    <row r="6" spans="1:6" ht="30" x14ac:dyDescent="0.25">
      <c r="A6" s="158" t="str">
        <f>'Controls_&amp;_Actions'!A24</f>
        <v>Main Risk</v>
      </c>
      <c r="B6" s="158" t="e">
        <f>'Controls_&amp;_Actions'!B24</f>
        <v>#N/A</v>
      </c>
      <c r="C6" s="154" t="e">
        <f>'Controls_&amp;_Actions'!D25</f>
        <v>#N/A</v>
      </c>
      <c r="D6" s="159">
        <f>'Controls_&amp;_Actions'!B30</f>
        <v>0</v>
      </c>
      <c r="E6" s="158" t="str">
        <f>'Controls_&amp;_Actions'!D30</f>
        <v>Enter name or initials</v>
      </c>
      <c r="F6" s="158" t="str">
        <f>'Controls_&amp;_Actions'!B28</f>
        <v>Description of the actions required to mitigate the risks</v>
      </c>
    </row>
    <row r="7" spans="1:6" ht="30" x14ac:dyDescent="0.25">
      <c r="A7" s="158" t="str">
        <f>'Controls_&amp;_Actions'!A34</f>
        <v>Main Risk</v>
      </c>
      <c r="B7" s="158" t="e">
        <f>'Controls_&amp;_Actions'!B34</f>
        <v>#N/A</v>
      </c>
      <c r="C7" s="154" t="e">
        <f>'Controls_&amp;_Actions'!D35</f>
        <v>#N/A</v>
      </c>
      <c r="D7" s="159">
        <f>'Controls_&amp;_Actions'!B40</f>
        <v>0</v>
      </c>
      <c r="E7" s="158" t="str">
        <f>'Controls_&amp;_Actions'!D40</f>
        <v>Enter name or initials</v>
      </c>
      <c r="F7" s="158" t="str">
        <f>'Controls_&amp;_Actions'!B38</f>
        <v>Description of the actions required to mitigate the risks</v>
      </c>
    </row>
    <row r="8" spans="1:6" ht="30" x14ac:dyDescent="0.25">
      <c r="A8" s="158" t="str">
        <f>'Controls_&amp;_Actions'!A44</f>
        <v>Main Risk</v>
      </c>
      <c r="B8" s="158" t="e">
        <f>'Controls_&amp;_Actions'!B44</f>
        <v>#N/A</v>
      </c>
      <c r="C8" s="154" t="e">
        <f>'Controls_&amp;_Actions'!D45</f>
        <v>#N/A</v>
      </c>
      <c r="D8" s="159">
        <f>'Controls_&amp;_Actions'!B50</f>
        <v>0</v>
      </c>
      <c r="E8" s="158" t="str">
        <f>'Controls_&amp;_Actions'!D50</f>
        <v>Enter name or initials</v>
      </c>
      <c r="F8" s="158" t="str">
        <f>'Controls_&amp;_Actions'!B48</f>
        <v>Description of the actions required to mitigate the risks</v>
      </c>
    </row>
    <row r="9" spans="1:6" ht="30" x14ac:dyDescent="0.25">
      <c r="A9" s="158" t="str">
        <f>'Controls_&amp;_Actions'!A54</f>
        <v>Main Risk</v>
      </c>
      <c r="B9" s="158" t="e">
        <f>'Controls_&amp;_Actions'!B54</f>
        <v>#N/A</v>
      </c>
      <c r="C9" s="154" t="e">
        <f>'Controls_&amp;_Actions'!D55</f>
        <v>#N/A</v>
      </c>
      <c r="D9" s="159">
        <f>'Controls_&amp;_Actions'!B60</f>
        <v>0</v>
      </c>
      <c r="E9" s="158" t="str">
        <f>'Controls_&amp;_Actions'!D60</f>
        <v>Enter name or initials</v>
      </c>
      <c r="F9" s="158" t="str">
        <f>'Controls_&amp;_Actions'!B58</f>
        <v>Description of the actions required to mitigate the risks</v>
      </c>
    </row>
    <row r="10" spans="1:6" ht="30" x14ac:dyDescent="0.25">
      <c r="A10" s="158" t="str">
        <f>'Controls_&amp;_Actions'!A64</f>
        <v>Main Risk</v>
      </c>
      <c r="B10" s="158" t="e">
        <f>'Controls_&amp;_Actions'!B64</f>
        <v>#N/A</v>
      </c>
      <c r="C10" s="154" t="e">
        <f>'Controls_&amp;_Actions'!D65</f>
        <v>#N/A</v>
      </c>
      <c r="D10" s="159">
        <f>'Controls_&amp;_Actions'!B70</f>
        <v>0</v>
      </c>
      <c r="E10" s="158" t="str">
        <f>'Controls_&amp;_Actions'!D70</f>
        <v>Enter name or initials</v>
      </c>
      <c r="F10" s="158" t="str">
        <f>'Controls_&amp;_Actions'!B68</f>
        <v>Description of the actions required to mitigate the risks</v>
      </c>
    </row>
    <row r="11" spans="1:6" ht="30" x14ac:dyDescent="0.25">
      <c r="A11" s="158" t="str">
        <f>'Controls_&amp;_Actions'!A74</f>
        <v>Main Risk</v>
      </c>
      <c r="B11" s="158" t="e">
        <f>'Controls_&amp;_Actions'!B74</f>
        <v>#N/A</v>
      </c>
      <c r="C11" s="154" t="e">
        <f>'Controls_&amp;_Actions'!D75</f>
        <v>#N/A</v>
      </c>
      <c r="D11" s="159">
        <f>'Controls_&amp;_Actions'!B80</f>
        <v>0</v>
      </c>
      <c r="E11" s="158" t="str">
        <f>'Controls_&amp;_Actions'!D80</f>
        <v>Enter name or initials</v>
      </c>
      <c r="F11" s="158" t="str">
        <f>'Controls_&amp;_Actions'!B78</f>
        <v>Description of the actions required to mitigate the risks</v>
      </c>
    </row>
    <row r="12" spans="1:6" ht="30" x14ac:dyDescent="0.25">
      <c r="A12" s="158" t="str">
        <f>'Controls_&amp;_Actions'!A84</f>
        <v>Main Risk</v>
      </c>
      <c r="B12" s="158" t="e">
        <f>'Controls_&amp;_Actions'!B84</f>
        <v>#N/A</v>
      </c>
      <c r="C12" s="154" t="e">
        <f>'Controls_&amp;_Actions'!D85</f>
        <v>#N/A</v>
      </c>
      <c r="D12" s="159">
        <f>'Controls_&amp;_Actions'!B90</f>
        <v>0</v>
      </c>
      <c r="E12" s="158" t="str">
        <f>'Controls_&amp;_Actions'!D90</f>
        <v>Enter name or initials</v>
      </c>
      <c r="F12" s="158" t="str">
        <f>'Controls_&amp;_Actions'!B88</f>
        <v>Description of the actions required to mitigate the risks</v>
      </c>
    </row>
    <row r="13" spans="1:6" ht="30" x14ac:dyDescent="0.25">
      <c r="A13" s="158" t="str">
        <f>'Controls_&amp;_Actions'!A94</f>
        <v>Main Risk</v>
      </c>
      <c r="B13" s="158" t="e">
        <f>'Controls_&amp;_Actions'!B94</f>
        <v>#N/A</v>
      </c>
      <c r="C13" s="154" t="e">
        <f>'Controls_&amp;_Actions'!D95</f>
        <v>#N/A</v>
      </c>
      <c r="D13" s="159">
        <f>'Controls_&amp;_Actions'!B100</f>
        <v>0</v>
      </c>
      <c r="E13" s="158" t="str">
        <f>'Controls_&amp;_Actions'!D100</f>
        <v>Enter name or initials</v>
      </c>
      <c r="F13" s="158" t="str">
        <f>'Controls_&amp;_Actions'!B98</f>
        <v>Description of the actions required to mitigate the risks</v>
      </c>
    </row>
    <row r="14" spans="1:6" ht="30" x14ac:dyDescent="0.25">
      <c r="A14" s="158" t="str">
        <f>'Controls_&amp;_Actions'!A104</f>
        <v>Main Risk</v>
      </c>
      <c r="B14" s="158" t="e">
        <f>'Controls_&amp;_Actions'!B104</f>
        <v>#N/A</v>
      </c>
      <c r="C14" s="154" t="e">
        <f>'Controls_&amp;_Actions'!D105</f>
        <v>#N/A</v>
      </c>
      <c r="D14" s="159">
        <f>'Controls_&amp;_Actions'!B110</f>
        <v>0</v>
      </c>
      <c r="E14" s="158" t="str">
        <f>'Controls_&amp;_Actions'!D110</f>
        <v>Enter name or initials</v>
      </c>
      <c r="F14" s="158" t="str">
        <f>'Controls_&amp;_Actions'!B108</f>
        <v>Description of the actions required to mitigate the risks</v>
      </c>
    </row>
    <row r="15" spans="1:6" ht="18.75" x14ac:dyDescent="0.25">
      <c r="A15" s="109" t="s">
        <v>221</v>
      </c>
      <c r="B15" s="109" t="s">
        <v>177</v>
      </c>
      <c r="C15" s="155" t="s">
        <v>810</v>
      </c>
      <c r="D15" s="109" t="s">
        <v>26</v>
      </c>
      <c r="E15" s="237" t="s">
        <v>183</v>
      </c>
      <c r="F15" s="238"/>
    </row>
    <row r="16" spans="1:6" ht="30" x14ac:dyDescent="0.25">
      <c r="A16" s="28" t="str">
        <f>Lookup_Admin!A2</f>
        <v>A0</v>
      </c>
      <c r="B16" s="156" t="str">
        <f>Lookup_Admin!F2</f>
        <v>Have there been any changes since risk assessment last carried out?</v>
      </c>
      <c r="C16" s="154" t="str">
        <f>CONCATENATE(Lookup_Admin!H2," - ",Lookup_Admin!I2)</f>
        <v>TBC - No risk</v>
      </c>
      <c r="D16" s="157" t="str">
        <f>Lookup_Admin!H2</f>
        <v>TBC</v>
      </c>
      <c r="E16" s="234" t="str">
        <f>Lookup_Admin!G2</f>
        <v>Any changes to the equipment, ownership or management should result is a 'Yes'  Please use the severity option to determine if these changes are an improvement or deterioration</v>
      </c>
      <c r="F16" s="235"/>
    </row>
    <row r="17" spans="1:6" ht="45" x14ac:dyDescent="0.25">
      <c r="A17" s="28" t="str">
        <f>Lookup_Admin!A3</f>
        <v>A1</v>
      </c>
      <c r="B17" s="156" t="str">
        <f>Lookup_Admin!F3</f>
        <v>Is there a site plan and/or schematic showing location of source, chambers, tanks, distribution network including valves, pipes, consumer premises etc.?</v>
      </c>
      <c r="C17" s="154" t="str">
        <f>CONCATENATE(Lookup_Admin!H3," - ",Lookup_Admin!I3)</f>
        <v>TBC - No risk</v>
      </c>
      <c r="D17" s="157" t="str">
        <f>Lookup_Admin!H3</f>
        <v>TBC</v>
      </c>
      <c r="E17" s="234" t="str">
        <f>Lookup_Admin!G3</f>
        <v xml:space="preserve">A site plan or schematic can be a simple sketch through to a complex engineering drawing depending on the size of the supply.  It need not be to scale or include internal domestic plumbing arrangements, but should represent the main components of the supply system. It is essential to understand the layout of the water supply system in order to understand the flow of water from source to tap, and how it is managed and monitored, e.g.by valves, meters and other management devices. If no schematic or site plan is present, risk assessment of the site is difficult if not impossible to achieve.  If not present the likelihood should be scored as 5, the person in control should be requested to make arrangements to draw up plans showing any valves, meters, hydrants etc as part of the action plan </v>
      </c>
      <c r="F17" s="235"/>
    </row>
    <row r="18" spans="1:6" ht="30" x14ac:dyDescent="0.25">
      <c r="A18" s="28" t="str">
        <f>Lookup_Admin!A4</f>
        <v>A2</v>
      </c>
      <c r="B18" s="156" t="str">
        <f>Lookup_Admin!F4</f>
        <v>Are there any procedures and/or written records for the supply (i.e. for checks, monitoring or maintenance, etc.)?</v>
      </c>
      <c r="C18" s="154" t="str">
        <f>CONCATENATE(Lookup_Admin!H4," - ",Lookup_Admin!I4)</f>
        <v>TBC - No risk</v>
      </c>
      <c r="D18" s="157" t="str">
        <f>Lookup_Admin!H4</f>
        <v>TBC</v>
      </c>
      <c r="E18" s="234" t="str">
        <f>Lookup_Admin!G4</f>
        <v>An absence of written procedures places reliance on specific individuals, who may not always be available to operate the supply system. Procedures provide a reference for operators and ensure a consistent approach. Records of maintenance and monitoring checks provide a management audit trail, which demonstrate how well a supply is being managed and its performing. If these are absent the person in control should be required to implement them.</v>
      </c>
      <c r="F18" s="235"/>
    </row>
    <row r="19" spans="1:6" ht="30" x14ac:dyDescent="0.25">
      <c r="A19" s="28" t="str">
        <f>Lookup_Admin!A5</f>
        <v>A3</v>
      </c>
      <c r="B19" s="156" t="str">
        <f>Lookup_Admin!F5</f>
        <v>Are there any manufacturers' instructions for the equipment on the supply?</v>
      </c>
      <c r="C19" s="154" t="str">
        <f>CONCATENATE(Lookup_Admin!H5," - ",Lookup_Admin!I5)</f>
        <v>TBC - No risk</v>
      </c>
      <c r="D19" s="157" t="str">
        <f>Lookup_Admin!H5</f>
        <v>TBC</v>
      </c>
      <c r="E19" s="234" t="str">
        <f>Lookup_Admin!G5</f>
        <v>The presence of manufacturers' instructions for key equipment (e.g. pumps, treatment processes, dosing systems, monitors) provides  an essential reference for operators and provides a record of  equipment requirements as designed. Where any instructions are absent, they should be sought as part of the action plan.</v>
      </c>
      <c r="F19" s="235"/>
    </row>
    <row r="20" spans="1:6" ht="30" x14ac:dyDescent="0.25">
      <c r="A20" s="28" t="str">
        <f>Lookup_Admin!A6</f>
        <v>A4</v>
      </c>
      <c r="B20" s="156" t="str">
        <f>Lookup_Admin!F6</f>
        <v xml:space="preserve">Is there an emergency plan for the provision of an alternative water supply? </v>
      </c>
      <c r="C20" s="154" t="str">
        <f>CONCATENATE(Lookup_Admin!H6," - ",Lookup_Admin!I6)</f>
        <v>TBC - No risk</v>
      </c>
      <c r="D20" s="157" t="str">
        <f>Lookup_Admin!H6</f>
        <v>TBC</v>
      </c>
      <c r="E20" s="234" t="str">
        <f>Lookup_Admin!G6</f>
        <v>Loss of supplies can occur for a variety of reasons, which are often unforeseen. Contingency measures to provide alternative supplies should be documented as written procedures to ensure that the relevant people can reference what to do under these circumstances.DWI have provided guidance on the provision of alternative supplies, which can be obtained from their website. Persons in control should demonstrate that procedures are in place.</v>
      </c>
      <c r="F20" s="235"/>
    </row>
    <row r="21" spans="1:6" ht="30" x14ac:dyDescent="0.25">
      <c r="A21" s="28" t="str">
        <f>Lookup_Admin!A7</f>
        <v>A5</v>
      </c>
      <c r="B21" s="156" t="str">
        <f>Lookup_Admin!F7</f>
        <v xml:space="preserve">Has the owner or operators had appropriate training for the supply? </v>
      </c>
      <c r="C21" s="154" t="str">
        <f>CONCATENATE(Lookup_Admin!H7," - ",Lookup_Admin!I7)</f>
        <v>TBC - No risk</v>
      </c>
      <c r="D21" s="157" t="str">
        <f>Lookup_Admin!H7</f>
        <v>TBC</v>
      </c>
      <c r="E21" s="234" t="str">
        <f>Lookup_Admin!G7</f>
        <v>Operators should be competent in the operation of the supply system they are managing, and have an understanding of the need to apply sound hygienic practice. A lack of competency and/or hygiene awareness presents a risk of contamination of the supply.  The risk assessor must determine what and when training has been undertaken, and whether it is appropriate. For a complex treatment system such as chlorination or chlorine dioxide disinfection a formal training course maybe required, whereas for a UV system informal training form the supplier with written procedures could be appropriate. This can be achieved through dialogue and evidence through certification or other written records.  A judgement as to whether deficiencies present a risk must be made and relevant advice provided.</v>
      </c>
      <c r="F21" s="235"/>
    </row>
    <row r="22" spans="1:6" ht="30" x14ac:dyDescent="0.25">
      <c r="A22" s="28" t="str">
        <f>Lookup_Admin!A8</f>
        <v>A6</v>
      </c>
      <c r="B22" s="156" t="str">
        <f>Lookup_Admin!F8</f>
        <v>Does the sampling history identify the presence of any hazards?</v>
      </c>
      <c r="C22" s="154" t="str">
        <f>CONCATENATE(Lookup_Admin!H8," - ",Lookup_Admin!I8)</f>
        <v>TBC - No risk</v>
      </c>
      <c r="D22" s="157" t="str">
        <f>Lookup_Admin!H8</f>
        <v>TBC</v>
      </c>
      <c r="E22" s="234" t="str">
        <f>Lookup_Admin!G8</f>
        <v>Is the supply sampled, excluding regulatory LA sampling, (i.e. operational)? Confirm what parameters the sample is analysed for and what are the results? Determine if this sampling has identified the presence of any particular hazards which should inform the risk assessment.</v>
      </c>
      <c r="F22" s="235"/>
    </row>
    <row r="23" spans="1:6" ht="15" customHeight="1" x14ac:dyDescent="0.25">
      <c r="A23" s="234" t="str">
        <f>Lookup_Admin!A9</f>
        <v>Section E - SOURCE: Mains water supplied by means of pipes (Regulation 8 supplies)</v>
      </c>
      <c r="B23" s="239"/>
      <c r="C23" s="239"/>
      <c r="D23" s="239"/>
      <c r="E23" s="239"/>
      <c r="F23" s="235"/>
    </row>
    <row r="24" spans="1:6" ht="30" x14ac:dyDescent="0.25">
      <c r="A24" s="28" t="str">
        <f>Lookup_Admin!A10</f>
        <v>E1</v>
      </c>
      <c r="B24" s="156" t="str">
        <f>Lookup_Admin!F10</f>
        <v xml:space="preserve">Is there evidence the supply main is coal tar lined?  </v>
      </c>
      <c r="C24" s="154" t="str">
        <f>CONCATENATE(Lookup_Admin!H10," - ",Lookup_Admin!I10)</f>
        <v>TBC - No risk</v>
      </c>
      <c r="D24" s="157" t="str">
        <f>Lookup_Admin!H10</f>
        <v>TBC</v>
      </c>
      <c r="E24" s="234" t="str">
        <f>Lookup_Admin!G10</f>
        <v>Coal tar was used pre-1970 to line iron mains to protect them from corrosion.  This material contains compounds, amongst others, called polycyclic aromatic hydrocarbons, some of which are known to be carcinogenic above certain concentrations (consult WHO guidelines).  Furthermore, coal tar lining can cause various unpleasant aesthetic issues, including petrochemical like taste and odours.  Positive evidence for the presence of coal-tar linings may be the analytical results for PAH's or reports of taste and odour.  Checks can be made via water company websites for failures of these parameters.  In addition, checks can be made with the water company to determine any recorded coal tar lined mains, and whether the local area was relined as part of its renovation programme.  If there is any positive evidence of the presence of coal-tar linings, the water company can confirm any existing control measures and any planned long term remediation. In the absence of any positive evidence, score the likelihood as 1.</v>
      </c>
      <c r="F24" s="235"/>
    </row>
    <row r="25" spans="1:6" ht="30" x14ac:dyDescent="0.25">
      <c r="A25" s="28" t="str">
        <f>Lookup_Admin!A11</f>
        <v>E2</v>
      </c>
      <c r="B25" s="156" t="str">
        <f>Lookup_Admin!F11</f>
        <v>Are there sediments in the main?</v>
      </c>
      <c r="C25" s="154" t="str">
        <f>CONCATENATE(Lookup_Admin!H11," - ",Lookup_Admin!I11)</f>
        <v>TBC - No risk</v>
      </c>
      <c r="D25" s="157" t="str">
        <f>Lookup_Admin!H11</f>
        <v>TBC</v>
      </c>
      <c r="E25" s="234" t="str">
        <f>Lookup_Admin!G11</f>
        <v>Sediment in mains may be present as particles of iron, manganese and aluminium caused by the corrosion of cast iron mains or when these have not been removed effectively by treatment.  When sediments are mobilised they cause transient aesthetic issues.  Failures of iron, manganese and turbidity can be checked through water company websites.  In addition, checks can be made with the water company to determine the number of consumers who reported discolouration in the supply area within the last 12 months.</v>
      </c>
      <c r="F25" s="235"/>
    </row>
    <row r="26" spans="1:6" ht="60" x14ac:dyDescent="0.25">
      <c r="A26" s="28" t="str">
        <f>Lookup_Admin!A12</f>
        <v>E3</v>
      </c>
      <c r="B26" s="156" t="str">
        <f>Lookup_Admin!F12</f>
        <v>Is the section of main upstream of the point of supply subject to good turnover of water (e.g. are there connections to properties nearby which would ensure the water is refreshed in the main constantly)?</v>
      </c>
      <c r="C26" s="154" t="str">
        <f>CONCATENATE(Lookup_Admin!H12," - ",Lookup_Admin!I12)</f>
        <v>TBC - No risk</v>
      </c>
      <c r="D26" s="157" t="str">
        <f>Lookup_Admin!H12</f>
        <v>TBC</v>
      </c>
      <c r="E26" s="234" t="str">
        <f>Lookup_Admin!G12</f>
        <v>Water that remains standing due to a lack of demand or throughput of water for any reason will stagnate over time causing the water quality to deteriorate.  Surges of demand downstream, and notably where there is a sudden downstream drop in pressure will pull this poor water quality into supply leading to aesthetic issues.  Consult with the water company to determine if there is evidence of poor turnover through taste and odour breaches or complaints, discolouration issues or detection of microbiological indicators such as coliform failures or elevated colony counts.  In the absence of positive evidence of poor turnover, score the likelihood as 1.</v>
      </c>
      <c r="F26" s="235"/>
    </row>
    <row r="27" spans="1:6" ht="45" x14ac:dyDescent="0.25">
      <c r="A27" s="28" t="str">
        <f>Lookup_Admin!A13</f>
        <v>E4</v>
      </c>
      <c r="B27" s="156" t="str">
        <f>Lookup_Admin!F13</f>
        <v>If the area feeding the supply has had water quality related complaints in the last 12 months, have the causes been mitigated?</v>
      </c>
      <c r="C27" s="154" t="str">
        <f>CONCATENATE(Lookup_Admin!H13," - ",Lookup_Admin!I13)</f>
        <v>TBC - No risk</v>
      </c>
      <c r="D27" s="157" t="str">
        <f>Lookup_Admin!H13</f>
        <v>TBC</v>
      </c>
      <c r="E27" s="234" t="str">
        <f>Lookup_Admin!G13</f>
        <v>Checks can be made with the relevant water company to determine if there have been higher than average numbers of complaints in the local area in the last 12 months, and if so whether the cause has been identified and remediated.</v>
      </c>
      <c r="F27" s="235"/>
    </row>
    <row r="28" spans="1:6" ht="30" x14ac:dyDescent="0.25">
      <c r="A28" s="28" t="str">
        <f>Lookup_Admin!A14</f>
        <v>E5</v>
      </c>
      <c r="B28" s="156" t="str">
        <f>Lookup_Admin!F14</f>
        <v>Have any chemical parameters exceeded the standard in the previous 12 months in the mains supply?</v>
      </c>
      <c r="C28" s="154" t="str">
        <f>CONCATENATE(Lookup_Admin!H14," - ",Lookup_Admin!I14)</f>
        <v>TBC - No risk</v>
      </c>
      <c r="D28" s="157" t="str">
        <f>Lookup_Admin!H14</f>
        <v>TBC</v>
      </c>
      <c r="E28" s="234" t="str">
        <f>Lookup_Admin!G14</f>
        <v>Water companies are duty bound to comply with the Water Supply  (Water Quality) Regulations 2000 (as amended) and supply water that is wholesome, as defined by those regulations.  The Water Company is also duty bound to monitor its supplies to demonstrate to the DWI that it complies with the regulations.  The information/data provided by this monitoring is made available to the general public, usually via company websites.  This should be consulted to provide assurance that the supply has been consistently wholesome for 12 months prior to the risk assessment. The company may also have notices, undertakings or authorised departures on this supply specifying improvement works to achieve a wholesome supply.  Where these are in place, confirm what remedial action is required and when it will be delivered.</v>
      </c>
      <c r="F28" s="235"/>
    </row>
    <row r="29" spans="1:6" ht="30" x14ac:dyDescent="0.25">
      <c r="A29" s="28" t="str">
        <f>Lookup_Admin!A15</f>
        <v>E6</v>
      </c>
      <c r="B29" s="156" t="str">
        <f>Lookup_Admin!F15</f>
        <v>Are there backflow protection deficiencies at any upstream industrial or commercial premises?</v>
      </c>
      <c r="C29" s="154" t="str">
        <f>CONCATENATE(Lookup_Admin!H15," - ",Lookup_Admin!I15)</f>
        <v>TBC - No risk</v>
      </c>
      <c r="D29" s="157" t="str">
        <f>Lookup_Admin!H15</f>
        <v>TBC</v>
      </c>
      <c r="E29" s="234" t="str">
        <f>Lookup_Admin!G15</f>
        <v xml:space="preserve">Chemical or microbiological contamination from upstream industrial and/or certain types of commercial activities such as printers, manufacturing businesses, dry cleaners, abattoirs, etc. can occur where there is a lack of, or inadequate, protection against the back-siphonage of contaminated water where compliance with the Water Supply (Fittings) Regulations has not been met.  Check with the water company whether any current backflow protection deficiencies have been identified at any upstream commercial/industrial premises through their water fittings inspections programme.  </v>
      </c>
      <c r="F29" s="235"/>
    </row>
    <row r="30" spans="1:6" ht="30" x14ac:dyDescent="0.25">
      <c r="A30" s="28" t="str">
        <f>Lookup_Admin!A16</f>
        <v>E7</v>
      </c>
      <c r="B30" s="156">
        <f>Lookup_Admin!F16</f>
        <v>0</v>
      </c>
      <c r="C30" s="154" t="str">
        <f>CONCATENATE(Lookup_Admin!H16," - ",Lookup_Admin!I16)</f>
        <v>TBC - No risk</v>
      </c>
      <c r="D30" s="157" t="str">
        <f>Lookup_Admin!H16</f>
        <v>TBC</v>
      </c>
      <c r="E30" s="234" t="str">
        <f>Lookup_Admin!G16</f>
        <v>No Guidance available</v>
      </c>
      <c r="F30" s="235"/>
    </row>
    <row r="31" spans="1:6" ht="30" x14ac:dyDescent="0.25">
      <c r="A31" s="28" t="str">
        <f>Lookup_Admin!A17</f>
        <v>E8</v>
      </c>
      <c r="B31" s="156">
        <f>Lookup_Admin!F17</f>
        <v>0</v>
      </c>
      <c r="C31" s="154" t="str">
        <f>CONCATENATE(Lookup_Admin!H17," - ",Lookup_Admin!I17)</f>
        <v>TBC - No risk</v>
      </c>
      <c r="D31" s="157" t="str">
        <f>Lookup_Admin!H17</f>
        <v>TBC</v>
      </c>
      <c r="E31" s="234" t="str">
        <f>Lookup_Admin!G17</f>
        <v>No Guidance available</v>
      </c>
      <c r="F31" s="235"/>
    </row>
    <row r="32" spans="1:6" ht="30" x14ac:dyDescent="0.25">
      <c r="A32" s="28" t="str">
        <f>Lookup_Admin!A18</f>
        <v>E9</v>
      </c>
      <c r="B32" s="156">
        <f>Lookup_Admin!F18</f>
        <v>0</v>
      </c>
      <c r="C32" s="154" t="str">
        <f>CONCATENATE(Lookup_Admin!H18," - ",Lookup_Admin!I18)</f>
        <v>TBC - No risk</v>
      </c>
      <c r="D32" s="157" t="str">
        <f>Lookup_Admin!H18</f>
        <v>TBC</v>
      </c>
      <c r="E32" s="234" t="str">
        <f>Lookup_Admin!G18</f>
        <v>No Guidance available</v>
      </c>
      <c r="F32" s="235"/>
    </row>
    <row r="33" spans="1:6" ht="15" customHeight="1" x14ac:dyDescent="0.25">
      <c r="A33" s="234" t="str">
        <f>Lookup_Admin!A19</f>
        <v>Section V - DISTRIBUTION: Distribution Network</v>
      </c>
      <c r="B33" s="239"/>
      <c r="C33" s="239"/>
      <c r="D33" s="239"/>
      <c r="E33" s="239"/>
      <c r="F33" s="235"/>
    </row>
    <row r="34" spans="1:6" ht="30" x14ac:dyDescent="0.25">
      <c r="A34" s="28" t="str">
        <f>Lookup_Admin!A20</f>
        <v>V1</v>
      </c>
      <c r="B34" s="156" t="str">
        <f>Lookup_Admin!F20</f>
        <v>After treatment is the water fully compliant with quality standards?</v>
      </c>
      <c r="C34" s="154" t="str">
        <f>CONCATENATE(Lookup_Admin!H20," - ",Lookup_Admin!I20)</f>
        <v>TBC - No risk</v>
      </c>
      <c r="D34" s="157" t="str">
        <f>Lookup_Admin!H20</f>
        <v>TBC</v>
      </c>
      <c r="E34" s="234" t="str">
        <f>Lookup_Admin!G20</f>
        <v>For a PDS this question is only relevant if additional treatment takes place after the point of entry from the public supply. For all other private supplies this can be determined by the examination of sample results, either taken during the risk assessment, during previous risk assessments or through other monitoring arrangements, e.g. EA ground water monitoring surveys, on-site tests. If results indicate that the water is not compliant with quality standards, the control measure(s) must be appropriate to the cause, as indicated by the results, and may require revision of the treatment.</v>
      </c>
      <c r="F34" s="235"/>
    </row>
    <row r="35" spans="1:6" ht="30" x14ac:dyDescent="0.25">
      <c r="A35" s="28" t="str">
        <f>Lookup_Admin!A21</f>
        <v>V2</v>
      </c>
      <c r="B35" s="156" t="str">
        <f>Lookup_Admin!F21</f>
        <v>Are there latrines, septic tanks, waste pipes, animal enclosures or cess pits present in the vicinity of the distribution system?</v>
      </c>
      <c r="C35" s="154" t="str">
        <f>CONCATENATE(Lookup_Admin!H21," - ",Lookup_Admin!I21)</f>
        <v>TBC - No risk</v>
      </c>
      <c r="D35" s="157" t="str">
        <f>Lookup_Admin!H21</f>
        <v>TBC</v>
      </c>
      <c r="E35" s="234" t="str">
        <f>Lookup_Admin!G21</f>
        <v>If unsewered human or animal sanitation is present within 50m of the distribution system then there is potential for raw human sewage to contaminate the distribution network if there are any defects. Consider any available information on the positioning of septic tanks as well as their condition (maintenance), as well as any available information on the soakaway location in relation to the distribution network. Similarly if there are pit latrines in use, e.g. at a campsite or areas where chemical toilets are discharged, confirm the location of the disposal point or latrine in relation to any clean water pipes.</v>
      </c>
      <c r="F35" s="235"/>
    </row>
    <row r="36" spans="1:6" ht="30" x14ac:dyDescent="0.25">
      <c r="A36" s="28" t="str">
        <f>Lookup_Admin!A22</f>
        <v>V3</v>
      </c>
      <c r="B36" s="156" t="str">
        <f>Lookup_Admin!F22</f>
        <v>Is there evidence of disinfection by-products in the network (e.g. taste problems due to THM's)?</v>
      </c>
      <c r="C36" s="154" t="str">
        <f>CONCATENATE(Lookup_Admin!H22," - ",Lookup_Admin!I22)</f>
        <v>TBC - No risk</v>
      </c>
      <c r="D36" s="157" t="str">
        <f>Lookup_Admin!H22</f>
        <v>TBC</v>
      </c>
      <c r="E36" s="234" t="str">
        <f>Lookup_Admin!G22</f>
        <v xml:space="preserve">There are many different disinfection by-products but the most commonly analysed-for one is Trihalomethanes (THMs) which is usually identified through sample results. In certain circumstances they may cause taste/odour complaints.  This will only be applicable in a Private Distribution system if there is additional treatment after the point of supply and where chloramination or chlorination is present, and such an arrangement should be checked. The presence of THMs is linked to high levels of organic matter in the raw water and/or poor dosing controls during treatment. </v>
      </c>
      <c r="F36" s="235"/>
    </row>
    <row r="37" spans="1:6" ht="30" x14ac:dyDescent="0.25">
      <c r="A37" s="28" t="str">
        <f>Lookup_Admin!A23</f>
        <v>V4</v>
      </c>
      <c r="B37" s="156" t="str">
        <f>Lookup_Admin!F23</f>
        <v>If chlorine disinfection is practiced is there a disinfectant residual in the distribution network?</v>
      </c>
      <c r="C37" s="154" t="str">
        <f>CONCATENATE(Lookup_Admin!H23," - ",Lookup_Admin!I23)</f>
        <v>TBC - No risk</v>
      </c>
      <c r="D37" s="157" t="str">
        <f>Lookup_Admin!H23</f>
        <v>TBC</v>
      </c>
      <c r="E37" s="234" t="str">
        <f>Lookup_Admin!G23</f>
        <v>If chlorine disinfection is practised, determine chlorine residuals through on-site tests. For a private distribution system there may be a residual disinfectant in the network.  Answer 'yes' to this question if at least 0.2mg/l is present.</v>
      </c>
      <c r="F37" s="235"/>
    </row>
    <row r="38" spans="1:6" ht="30" x14ac:dyDescent="0.25">
      <c r="A38" s="28" t="str">
        <f>Lookup_Admin!A24</f>
        <v>V5</v>
      </c>
      <c r="B38" s="156" t="str">
        <f>Lookup_Admin!F24</f>
        <v>Is there a suitable written procedure for mains repair and maintenance?</v>
      </c>
      <c r="C38" s="154" t="str">
        <f>CONCATENATE(Lookup_Admin!H24," - ",Lookup_Admin!I24)</f>
        <v>TBC - No risk</v>
      </c>
      <c r="D38" s="157" t="str">
        <f>Lookup_Admin!H24</f>
        <v>TBC</v>
      </c>
      <c r="E38" s="234" t="str">
        <f>Lookup_Admin!G24</f>
        <v>Relates to the existence of a procedure and how well it ensures protection against contamination i.e. hygienic operations (repairs being carried in a clean environment, fittings disinfected before use, etc.). If no, the likelihood score relates to the frequency of mains repair or other maintenance.</v>
      </c>
      <c r="F38" s="235"/>
    </row>
    <row r="39" spans="1:6" ht="30" x14ac:dyDescent="0.25">
      <c r="A39" s="28" t="str">
        <f>Lookup_Admin!A25</f>
        <v>V6</v>
      </c>
      <c r="B39" s="156" t="str">
        <f>Lookup_Admin!F25</f>
        <v>Is there history of any fractures or faults in the distribution system which could allow ingress of contamination?</v>
      </c>
      <c r="C39" s="154" t="str">
        <f>CONCATENATE(Lookup_Admin!H25," - ",Lookup_Admin!I25)</f>
        <v>TBC - No risk</v>
      </c>
      <c r="D39" s="157" t="str">
        <f>Lookup_Admin!H25</f>
        <v>TBC</v>
      </c>
      <c r="E39" s="234" t="str">
        <f>Lookup_Admin!G25</f>
        <v>A history of fractures or faults (burst pipes, loss of supplies) could indicate that the pipework is in an unsatisfactory condition or is vulnerable to damage.  In a pumped supply this may indicate a lack of pressure control resulting in leaking pipes.  Other indicators of existing leaks may be lower than expected chlorine residuals (on a chlorinated supply), high plate counts or other microbial indicators although these may be absent as under normal (pressurised) conditions ingress will not occur.</v>
      </c>
      <c r="F39" s="235"/>
    </row>
    <row r="40" spans="1:6" ht="75" x14ac:dyDescent="0.25">
      <c r="A40" s="28" t="str">
        <f>Lookup_Admin!A26</f>
        <v>V7</v>
      </c>
      <c r="B40" s="156" t="str">
        <f>Lookup_Admin!F26</f>
        <v>Is there any other route by which contamination can enter the distribution network via back-flow?  If there is ponding of surface water or poor drainage, could water be pulled into the system during low pressure or changes in pressure, e.g. backflow from hoses, taps, or standpipes?</v>
      </c>
      <c r="C40" s="154" t="str">
        <f>CONCATENATE(Lookup_Admin!H26," - ",Lookup_Admin!I26)</f>
        <v>TBC - No risk</v>
      </c>
      <c r="D40" s="157" t="str">
        <f>Lookup_Admin!H26</f>
        <v>TBC</v>
      </c>
      <c r="E40" s="234" t="str">
        <f>Lookup_Admin!G26</f>
        <v>Contamination can also enter the distribution network via back-flow.  This comprises back pressure (pushed) or back-siphonage (sucked). Where pressure differentials occur without suitable back-flow or air gap protection then contamination may enter the network through cross connections; leaking joints, broken pipes etc. Back-flow and other suitable fittings (including air gap protection) should be installed on animal watering troughs, standpipes, hoses, commercial premises, for example. If the drinking water is originally from a public supply (i.e. to a PDS or temporary event) the relevant water company or licensee will have responsibility for the enforcement of the Water Fitting Regulations 1999 and should be consulted if any cross connections, back-siphonage and back-flow hazards are identified.</v>
      </c>
      <c r="F40" s="235"/>
    </row>
    <row r="41" spans="1:6" ht="30" x14ac:dyDescent="0.25">
      <c r="A41" s="28" t="str">
        <f>Lookup_Admin!A27</f>
        <v>V8</v>
      </c>
      <c r="B41" s="156" t="str">
        <f>Lookup_Admin!F27</f>
        <v xml:space="preserve">Is there evidence any pipes are coal tar lined? </v>
      </c>
      <c r="C41" s="154" t="str">
        <f>CONCATENATE(Lookup_Admin!H27," - ",Lookup_Admin!I27)</f>
        <v>TBC - No risk</v>
      </c>
      <c r="D41" s="157" t="str">
        <f>Lookup_Admin!H27</f>
        <v>TBC</v>
      </c>
      <c r="E41" s="234" t="str">
        <f>Lookup_Admin!G27</f>
        <v>Coal tar was used pre-1970 to line iron mains.  Coal-tar linings can be discounted in plastic, cement mains or asbestos mains.  This material contains compounds, amongst others, called polycyclic aromatic hydrocarbons, some of which are known to be carcinogenic above certain concentrations (consult WHO guidelines).  Furthermore, coal tar lining can cause various unpleasant aesthetic issues, including petrochemical like taste and odours.  Positive evidence for the presence of coal-tar linings may be the analytical results for PAH's or reports of taste and odour.  Determine whether any records exist of the presence of coal tar lined mains.  If there is any positive evidence of the presence of coal-tar linings, the person in control can confirm any existing control measures and any planned long term remediation. In the absence of any positive evidence, score the likelihood as 1.</v>
      </c>
      <c r="F41" s="235"/>
    </row>
    <row r="42" spans="1:6" ht="30" x14ac:dyDescent="0.25">
      <c r="A42" s="28" t="str">
        <f>Lookup_Admin!A28</f>
        <v>V9</v>
      </c>
      <c r="B42" s="156" t="str">
        <f>Lookup_Admin!F28</f>
        <v>Do any third parties have access to hydrants or other points in the distribution system?</v>
      </c>
      <c r="C42" s="154" t="str">
        <f>CONCATENATE(Lookup_Admin!H28," - ",Lookup_Admin!I28)</f>
        <v>TBC - No risk</v>
      </c>
      <c r="D42" s="157" t="str">
        <f>Lookup_Admin!H28</f>
        <v>TBC</v>
      </c>
      <c r="E42" s="234" t="str">
        <f>Lookup_Admin!G28</f>
        <v>Third parties (contractors, builders, tenant farmers etc.) should only have access to hydrants via a procedure of authorised permission to operate them.  This should only be granted where risk to disturbing deposits has been assessed as low.  Where no such system is in place, an appropriate procedure must be implemented which should include control of their use.</v>
      </c>
      <c r="F42" s="235"/>
    </row>
    <row r="43" spans="1:6" ht="45" x14ac:dyDescent="0.25">
      <c r="A43" s="28" t="str">
        <f>Lookup_Admin!A29</f>
        <v>V10</v>
      </c>
      <c r="B43" s="156" t="str">
        <f>Lookup_Admin!F29</f>
        <v>Is there potential contamination of plastic pipes through designated contaminated land, oil from generators/household fuel tanks/fuel stores or solvent spillage?</v>
      </c>
      <c r="C43" s="154" t="str">
        <f>CONCATENATE(Lookup_Admin!H29," - ",Lookup_Admin!I29)</f>
        <v>TBC - No risk</v>
      </c>
      <c r="D43" s="157" t="str">
        <f>Lookup_Admin!H29</f>
        <v>TBC</v>
      </c>
      <c r="E43" s="234" t="str">
        <f>Lookup_Admin!G29</f>
        <v xml:space="preserve">This relates to not only the presence of these types of pipes, but also the possibility that they could be exposed to contamination and migration of the volatiles through the plastic pipes into the water.  </v>
      </c>
      <c r="F43" s="235"/>
    </row>
    <row r="44" spans="1:6" ht="45" x14ac:dyDescent="0.25">
      <c r="A44" s="28" t="str">
        <f>Lookup_Admin!A30</f>
        <v>V11</v>
      </c>
      <c r="B44" s="156" t="str">
        <f>Lookup_Admin!F30</f>
        <v xml:space="preserve">Are there any pipes exposed and at risk of damage by any means e.g. vermin, vehicle, UV/sunlight damage, overheating or freezing? </v>
      </c>
      <c r="C44" s="154" t="str">
        <f>CONCATENATE(Lookup_Admin!H30," - ",Lookup_Admin!I30)</f>
        <v>TBC - No risk</v>
      </c>
      <c r="D44" s="157" t="str">
        <f>Lookup_Admin!H30</f>
        <v>TBC</v>
      </c>
      <c r="E44" s="234" t="str">
        <f>Lookup_Admin!G30</f>
        <v xml:space="preserve">Pipes that are laid overground or in shallow trenches may be at risk to damage by gnawing rodents, or accidental damage by other wildlife or livestock or any other means, including those caused by motorised vehicles or machinery.  Consider this risk in terms of the pipe material, their position, location, exposure to vermin and other animals, use of surroundings. Freezing or overheating may also occur - regular temperature checks should be undertaken (particularly during extremes of weather, and if overheating regular flushing of the water may help reduce the risk of algal growth, or lagging may help protect from freezing. </v>
      </c>
      <c r="F44" s="235"/>
    </row>
    <row r="45" spans="1:6" ht="45" x14ac:dyDescent="0.25">
      <c r="A45" s="28" t="str">
        <f>Lookup_Admin!A31</f>
        <v>V12</v>
      </c>
      <c r="B45" s="156" t="str">
        <f>Lookup_Admin!F31</f>
        <v>If there are valves in the network which are normally closed, are there measures in place to control when and how they are operated?</v>
      </c>
      <c r="C45" s="154" t="str">
        <f>CONCATENATE(Lookup_Admin!H31," - ",Lookup_Admin!I31)</f>
        <v>TBC - No risk</v>
      </c>
      <c r="D45" s="157" t="str">
        <f>Lookup_Admin!H31</f>
        <v>TBC</v>
      </c>
      <c r="E45" s="234" t="str">
        <f>Lookup_Admin!G31</f>
        <v xml:space="preserve">Closed valves require periodic operation to prevent them seizing.  However, deposits do collect behind them over time and can cause discolouration and turbidity.   Therefore such operations must be controlled by an approval procedure, to ensure valve operations are first risk accessed and only carried out by competent persons following an appropriate procedure. </v>
      </c>
      <c r="F45" s="235"/>
    </row>
    <row r="46" spans="1:6" ht="30" x14ac:dyDescent="0.25">
      <c r="A46" s="28" t="str">
        <f>Lookup_Admin!A32</f>
        <v>V13</v>
      </c>
      <c r="B46" s="156" t="str">
        <f>Lookup_Admin!F32</f>
        <v>Are there sections of pipework containing stagnant water?</v>
      </c>
      <c r="C46" s="154" t="str">
        <f>CONCATENATE(Lookup_Admin!H32," - ",Lookup_Admin!I32)</f>
        <v>TBC - No risk</v>
      </c>
      <c r="D46" s="157" t="str">
        <f>Lookup_Admin!H32</f>
        <v>TBC</v>
      </c>
      <c r="E46" s="234" t="str">
        <f>Lookup_Admin!G32</f>
        <v>Characterised by either sections of mains of a relatively large diameter in relation to the demand off it e.g. a 3" main with a trough at the end which is only occasionally used is likely to contain stagnant water; or legs of main with no connections off it therefore no turnover of water or where  a low discharge point (i.e. single standpipe).  'Dead legs' of main may be present (no connections off it) which are valved out of the distribution system, which pose a hazard if there are insufficient measures to prevent the valve being operated.</v>
      </c>
      <c r="F46" s="235"/>
    </row>
    <row r="47" spans="1:6" ht="30" x14ac:dyDescent="0.25">
      <c r="A47" s="28" t="str">
        <f>Lookup_Admin!A33</f>
        <v>V14</v>
      </c>
      <c r="B47" s="156" t="str">
        <f>Lookup_Admin!F33</f>
        <v>Where there is copper pipework present, is it corroding?</v>
      </c>
      <c r="C47" s="154" t="str">
        <f>CONCATENATE(Lookup_Admin!H33," - ",Lookup_Admin!I33)</f>
        <v>TBC - No risk</v>
      </c>
      <c r="D47" s="157" t="str">
        <f>Lookup_Admin!H33</f>
        <v>TBC</v>
      </c>
      <c r="E47" s="234" t="str">
        <f>Lookup_Admin!G33</f>
        <v xml:space="preserve">Where copper pipes are used in the distribution system, these problems can be determined through on-site tests, or may manifest in taste complaints (metallic) or discolouration (blue/green) or laboratory tests. </v>
      </c>
      <c r="F47" s="235"/>
    </row>
    <row r="48" spans="1:6" ht="45" x14ac:dyDescent="0.25">
      <c r="A48" s="28" t="str">
        <f>Lookup_Admin!A34</f>
        <v>V15</v>
      </c>
      <c r="B48" s="156" t="str">
        <f>Lookup_Admin!F34</f>
        <v xml:space="preserve">Is there the potential for backflow from commercial premises, domestic premises, unauthorised connections, standpipes or unregulated supplies? </v>
      </c>
      <c r="C48" s="154" t="str">
        <f>CONCATENATE(Lookup_Admin!H34," - ",Lookup_Admin!I34)</f>
        <v>TBC - No risk</v>
      </c>
      <c r="D48" s="157" t="str">
        <f>Lookup_Admin!H34</f>
        <v>TBC</v>
      </c>
      <c r="E48" s="234" t="str">
        <f>Lookup_Admin!G34</f>
        <v xml:space="preserve">If the premises are within the private supply check whether backflow protection is in place.  If the supply is a PDS the appropriate Water Company can confirm whether any existing backflow deficiencies have been identifed upstream of the supply to the PDS. All PWS should follow this best practice with back flow devices being installed. </v>
      </c>
      <c r="F48" s="235"/>
    </row>
    <row r="49" spans="1:6" ht="30" x14ac:dyDescent="0.25">
      <c r="A49" s="28" t="str">
        <f>Lookup_Admin!A35</f>
        <v>V16</v>
      </c>
      <c r="B49" s="156" t="str">
        <f>Lookup_Admin!F35</f>
        <v>Are lead pipes present in the supply?</v>
      </c>
      <c r="C49" s="154" t="str">
        <f>CONCATENATE(Lookup_Admin!H35," - ",Lookup_Admin!I35)</f>
        <v>TBC - No risk</v>
      </c>
      <c r="D49" s="157" t="str">
        <f>Lookup_Admin!H35</f>
        <v>TBC</v>
      </c>
      <c r="E49" s="234" t="str">
        <f>Lookup_Admin!G35</f>
        <v>Lead pipes are usually only found in distribution systems laid before the 1970s. Unpainted lead pipes appear dull grey. They are also soft and if they are gently scraped you will see the shiny, silver-coloured metal beneath.  Dissolution of lead into the water supply occurs at a higher rate where the pH of the water is lower (more acidic).   If found short term measures include advising the consumers to run the tap before use, especially when the water has been standing in the pipes for longer periods of time (e.g. overnight), longer term measures include replacing the lead pipes. If parts of the distribution system are metallic, potentially laid pre-1970 but the person in control is now aware of their material, a first draw sample for lead may be appropriate to confirm.</v>
      </c>
      <c r="F49" s="235"/>
    </row>
    <row r="50" spans="1:6" ht="30" x14ac:dyDescent="0.25">
      <c r="A50" s="28" t="str">
        <f>Lookup_Admin!A36</f>
        <v>V17</v>
      </c>
      <c r="B50" s="156" t="str">
        <f>Lookup_Admin!F36</f>
        <v>Do all junctions in the supply network, particularly animal watering systems and standpipes, have backflow protection?</v>
      </c>
      <c r="C50" s="154" t="str">
        <f>CONCATENATE(Lookup_Admin!H36," - ",Lookup_Admin!I36)</f>
        <v>TBC - No risk</v>
      </c>
      <c r="D50" s="157" t="str">
        <f>Lookup_Admin!H36</f>
        <v>TBC</v>
      </c>
      <c r="E50" s="234" t="str">
        <f>Lookup_Admin!G36</f>
        <v xml:space="preserve">If there are provisions made to provide water to animal watering troughs or other connections where back-siphonage may occur, e.g. from a hosepipe permanently connected, there is potential for the contents of the trough or container to be back-siphoned into the distribution pipe and for the contents of the trough or container to enter the supply. The contents of a cattle watering trough or a barrel into which the end of a hose is submerged presents a hazard if it enters the supply system. It is essential that where connections are made on the system prior to the first taps to be used for domestic (potable) consumption appropriate back-siphonage prevention devices are fitted. </v>
      </c>
      <c r="F50" s="235"/>
    </row>
    <row r="51" spans="1:6" ht="45" x14ac:dyDescent="0.25">
      <c r="A51" s="28" t="str">
        <f>Lookup_Admin!A37</f>
        <v>V18</v>
      </c>
      <c r="B51" s="156" t="str">
        <f>Lookup_Admin!F37</f>
        <v>Are there any known or potential cross-connections (between different sources, greywater systems, sewage pipes or other waste pipes)?</v>
      </c>
      <c r="C51" s="154" t="str">
        <f>CONCATENATE(Lookup_Admin!H37," - ",Lookup_Admin!I37)</f>
        <v>TBC - No risk</v>
      </c>
      <c r="D51" s="157" t="str">
        <f>Lookup_Admin!H37</f>
        <v>TBC</v>
      </c>
      <c r="E51" s="234" t="str">
        <f>Lookup_Admin!G37</f>
        <v xml:space="preserve">There should be a clear site plan or schematic with the location (and direction of flow) of the drinking water, greywater or sewage pipes. There should be clear labelling and pipe specification for the different systems - full details in BS 8515 and WRAS guidance Note 9 - 02 -05. Main water connections to any private water supply must be protected from cross-connection and backflow protection is required on the mains supply.  Contact the local water company if this is absent or there are any possible contraventions of the Water Fittings Regulations. </v>
      </c>
      <c r="F51" s="235"/>
    </row>
    <row r="52" spans="1:6" ht="45" x14ac:dyDescent="0.25">
      <c r="A52" s="28" t="str">
        <f>Lookup_Admin!A38</f>
        <v>V19</v>
      </c>
      <c r="B52" s="156" t="str">
        <f>Lookup_Admin!F38</f>
        <v>Have there been complaints or reports of water quality problems (e.g. taste, odours or reports of any aquatic animals (freshwater shrimp, louse or worms)?</v>
      </c>
      <c r="C52" s="154" t="str">
        <f>CONCATENATE(Lookup_Admin!H38," - ",Lookup_Admin!I38)</f>
        <v>TBC - No risk</v>
      </c>
      <c r="D52" s="157" t="str">
        <f>Lookup_Admin!H38</f>
        <v>TBC</v>
      </c>
      <c r="E52" s="234" t="str">
        <f>Lookup_Admin!G38</f>
        <v>Ask the operator if there have been any complaints about the water being supplied or have known taste, odour or aquatic animal issues. In England and Wales 50% of drinking water is derived from surface water, which contains small plants (algae) and animals.  When surface water is treated the majority of these plants and animals are removed.  However some animals and algae can pass through water filters and enter the distribution system.  During periods of low flow or stagnation in particular colonies of these animals can develop and therefore be present in the water drawn from the tap. Taste and odours issues may arise from certain algal products such as geosmin.</v>
      </c>
      <c r="F52" s="235"/>
    </row>
    <row r="53" spans="1:6" ht="30" x14ac:dyDescent="0.25">
      <c r="A53" s="28" t="str">
        <f>Lookup_Admin!A39</f>
        <v>V20</v>
      </c>
      <c r="B53" s="156">
        <f>Lookup_Admin!F39</f>
        <v>0</v>
      </c>
      <c r="C53" s="154" t="str">
        <f>CONCATENATE(Lookup_Admin!H39," - ",Lookup_Admin!I39)</f>
        <v>TBC - No risk</v>
      </c>
      <c r="D53" s="157" t="str">
        <f>Lookup_Admin!H39</f>
        <v>TBC</v>
      </c>
      <c r="E53" s="234" t="str">
        <f>Lookup_Admin!G39</f>
        <v>No Guidance available</v>
      </c>
      <c r="F53" s="235"/>
    </row>
    <row r="54" spans="1:6" ht="30" x14ac:dyDescent="0.25">
      <c r="A54" s="28" t="str">
        <f>Lookup_Admin!A40</f>
        <v>V21</v>
      </c>
      <c r="B54" s="156">
        <f>Lookup_Admin!F40</f>
        <v>0</v>
      </c>
      <c r="C54" s="154" t="str">
        <f>CONCATENATE(Lookup_Admin!H40," - ",Lookup_Admin!I40)</f>
        <v>TBC - No risk</v>
      </c>
      <c r="D54" s="157" t="str">
        <f>Lookup_Admin!H40</f>
        <v>TBC</v>
      </c>
      <c r="E54" s="234" t="str">
        <f>Lookup_Admin!G40</f>
        <v>No Guidance available</v>
      </c>
      <c r="F54" s="235"/>
    </row>
    <row r="55" spans="1:6" ht="30" x14ac:dyDescent="0.25">
      <c r="A55" s="28" t="str">
        <f>Lookup_Admin!A41</f>
        <v>V22</v>
      </c>
      <c r="B55" s="156">
        <f>Lookup_Admin!F41</f>
        <v>0</v>
      </c>
      <c r="C55" s="154" t="str">
        <f>CONCATENATE(Lookup_Admin!H41," - ",Lookup_Admin!I41)</f>
        <v>TBC - No risk</v>
      </c>
      <c r="D55" s="157" t="str">
        <f>Lookup_Admin!H41</f>
        <v>TBC</v>
      </c>
      <c r="E55" s="234" t="str">
        <f>Lookup_Admin!G41</f>
        <v>No Guidance available</v>
      </c>
      <c r="F55" s="235"/>
    </row>
    <row r="56" spans="1:6" ht="15" customHeight="1" x14ac:dyDescent="0.25">
      <c r="A56" s="234" t="str">
        <f>Lookup_Admin!A42</f>
        <v>Section W - DISTRIBUTION: Storage of treated water in the distribution network (including private distribution systems)</v>
      </c>
      <c r="B56" s="239"/>
      <c r="C56" s="239"/>
      <c r="D56" s="239"/>
      <c r="E56" s="239"/>
      <c r="F56" s="235"/>
    </row>
    <row r="57" spans="1:6" ht="30" x14ac:dyDescent="0.25">
      <c r="A57" s="28" t="str">
        <f>Lookup_Admin!A43</f>
        <v>W1</v>
      </c>
      <c r="B57" s="156" t="str">
        <f>Lookup_Admin!F43</f>
        <v>Are all treated water reservoirs covered appropriately e.g. No risk of ingress and/or constructed of suitable material?</v>
      </c>
      <c r="C57" s="154" t="str">
        <f>CONCATENATE(Lookup_Admin!H43," - ",Lookup_Admin!I43)</f>
        <v>TBC - No risk</v>
      </c>
      <c r="D57" s="157" t="str">
        <f>Lookup_Admin!H43</f>
        <v>TBC</v>
      </c>
      <c r="E57" s="234" t="str">
        <f>Lookup_Admin!G43</f>
        <v>The level of protection for all tanks or similar structures should be equivalent to that recommended for the source itself as the potential for contamination to enter the system via such structures is just as high as for the source itself.</v>
      </c>
      <c r="F57" s="235"/>
    </row>
    <row r="58" spans="1:6" ht="30" x14ac:dyDescent="0.25">
      <c r="A58" s="28" t="str">
        <f>Lookup_Admin!A44</f>
        <v>W2</v>
      </c>
      <c r="B58" s="156" t="str">
        <f>Lookup_Admin!F44</f>
        <v>Are all treated water reservoirs of sufficient structural integrity to prevent ingress of contamination, including covers?</v>
      </c>
      <c r="C58" s="154" t="str">
        <f>CONCATENATE(Lookup_Admin!H44," - ",Lookup_Admin!I44)</f>
        <v>TBC - No risk</v>
      </c>
      <c r="D58" s="157" t="str">
        <f>Lookup_Admin!H44</f>
        <v>TBC</v>
      </c>
      <c r="E58" s="234" t="str">
        <f>Lookup_Admin!G44</f>
        <v>Structural cracks and other defects in the roof and sides of the reservoir/tank provide a route of  contamination, notably microbiological, via water ingress/rain.   The reservoir/tank should be in a good general state of repair. Inspect its condition, looking for points of ingress and weakness, paying particular attention to the roof condition, and areas of notable deterioration or decay, which pose a future risk should the structure come under stress. Where possible carry out internal inspections to determine any points of ingress or potential points of ingress.  Flooding the roof during inspections will highlight areas requiring remediation.  Any reports from contracted inspections should be consulted to assist with the assessment.</v>
      </c>
      <c r="F58" s="235"/>
    </row>
    <row r="59" spans="1:6" ht="30" x14ac:dyDescent="0.25">
      <c r="A59" s="28" t="str">
        <f>Lookup_Admin!A45</f>
        <v>W3</v>
      </c>
      <c r="B59" s="156" t="str">
        <f>Lookup_Admin!F45</f>
        <v>Is the integrity of the reservoir suitably robust against damage by weather or animals?</v>
      </c>
      <c r="C59" s="154" t="str">
        <f>CONCATENATE(Lookup_Admin!H45," - ",Lookup_Admin!I45)</f>
        <v>TBC - No risk</v>
      </c>
      <c r="D59" s="157" t="str">
        <f>Lookup_Admin!H45</f>
        <v>TBC</v>
      </c>
      <c r="E59" s="234" t="str">
        <f>Lookup_Admin!G45</f>
        <v>The over all structure of the reservoir should be fit for purpose at all times to ensure any risk to its integrity is not compromised.  Consider its position and robustness (including the material it is made of) in terms of its exposure to adverse weather in a worse case scenario and livestock within its vicinity.</v>
      </c>
      <c r="F59" s="235"/>
    </row>
    <row r="60" spans="1:6" ht="30" x14ac:dyDescent="0.25">
      <c r="A60" s="28" t="str">
        <f>Lookup_Admin!A46</f>
        <v>W4</v>
      </c>
      <c r="B60" s="156" t="str">
        <f>Lookup_Admin!F46</f>
        <v>Are there any waste water pipes, or waste water storage tanks adjacent to the tanks/reservoirs?</v>
      </c>
      <c r="C60" s="154" t="str">
        <f>CONCATENATE(Lookup_Admin!H46," - ",Lookup_Admin!I46)</f>
        <v>TBC - No risk</v>
      </c>
      <c r="D60" s="157" t="str">
        <f>Lookup_Admin!H46</f>
        <v>TBC</v>
      </c>
      <c r="E60" s="234" t="str">
        <f>Lookup_Admin!G46</f>
        <v xml:space="preserve">Waste pipes may allow their contents to leach into the soil if damaged and enter the reservoir/tank where its integrity is compromised. Assess available information for example about previous defects, the age of the pipes and their location to determine the likelihood of the hazard presented. Consider whether the pipe(s) could be relocated to lower depth ( avoiding damage) moved to reduce the contamination risk. All contractor on site should be made aware of the location of waste pipes when working on the site.  </v>
      </c>
      <c r="F60" s="235"/>
    </row>
    <row r="61" spans="1:6" ht="30" x14ac:dyDescent="0.25">
      <c r="A61" s="28" t="str">
        <f>Lookup_Admin!A47</f>
        <v>W5</v>
      </c>
      <c r="B61" s="156" t="str">
        <f>Lookup_Admin!F47</f>
        <v>Are there any unprotected or inadequately protected access covers and/or vents?</v>
      </c>
      <c r="C61" s="154" t="str">
        <f>CONCATENATE(Lookup_Admin!H47," - ",Lookup_Admin!I47)</f>
        <v>TBC - No risk</v>
      </c>
      <c r="D61" s="157" t="str">
        <f>Lookup_Admin!H47</f>
        <v>TBC</v>
      </c>
      <c r="E61" s="234" t="str">
        <f>Lookup_Admin!G47</f>
        <v>Access covers and air vents present potential routes of ingress of water and other materials, which pose a risk of microbiological contamination and poor aesthetic quality. Vents should be checked to ensure adequate protective mesh is in place to prevent access of vermin and other wildlife, and ingress of general debris (leaves, insects, soil etc).  Entry/access covers should be of a robust material, watertight and in a state of good general repair.  There should be seals around the opening to the reservoir/tank that are in a sound state of repair (i.e. not in a state of decay, absent or do not provide an adequate seal against ingress).</v>
      </c>
      <c r="F61" s="235"/>
    </row>
    <row r="62" spans="1:6" ht="45" x14ac:dyDescent="0.25">
      <c r="A62" s="28" t="str">
        <f>Lookup_Admin!A48</f>
        <v>W6</v>
      </c>
      <c r="B62" s="156" t="str">
        <f>Lookup_Admin!F48</f>
        <v>Are any treated water reservoirs adequately protected against solar heat gain, vandalism (deliberate contamination of treated water and unauthorised access)?</v>
      </c>
      <c r="C62" s="154" t="str">
        <f>CONCATENATE(Lookup_Admin!H48," - ",Lookup_Admin!I48)</f>
        <v>TBC - No risk</v>
      </c>
      <c r="D62" s="157" t="str">
        <f>Lookup_Admin!H48</f>
        <v>TBC</v>
      </c>
      <c r="E62" s="234" t="str">
        <f>Lookup_Admin!G48</f>
        <v xml:space="preserve">Reservoirs should be adequately protected against the risk of intentional damage. Covers and access points must be securely locked when not in use and access to these points controlled.   Check that the owner has records of all key owners. The reservoir/tank should be suitably robust in structure in a secure location.  All tanks must be insulated against solar heat gain or freezing. </v>
      </c>
      <c r="F62" s="235"/>
    </row>
    <row r="63" spans="1:6" ht="30" x14ac:dyDescent="0.25">
      <c r="A63" s="28" t="str">
        <f>Lookup_Admin!A49</f>
        <v>W7</v>
      </c>
      <c r="B63" s="156" t="str">
        <f>Lookup_Admin!F49</f>
        <v>Is there a stock-proof fence around any inspection chambers?</v>
      </c>
      <c r="C63" s="154" t="str">
        <f>CONCATENATE(Lookup_Admin!H49," - ",Lookup_Admin!I49)</f>
        <v>TBC - No risk</v>
      </c>
      <c r="D63" s="157" t="str">
        <f>Lookup_Admin!H49</f>
        <v>TBC</v>
      </c>
      <c r="E63" s="234" t="str">
        <f>Lookup_Admin!G49</f>
        <v>Inspection chambers must be adequately protected by fences that are of appropriate height, material and robustness.</v>
      </c>
      <c r="F63" s="235"/>
    </row>
    <row r="64" spans="1:6" ht="30" x14ac:dyDescent="0.25">
      <c r="A64" s="28" t="str">
        <f>Lookup_Admin!A50</f>
        <v>W8</v>
      </c>
      <c r="B64" s="156" t="str">
        <f>Lookup_Admin!F50</f>
        <v>Are the reservoirs regularly maintained and cleaned with appropriate records?</v>
      </c>
      <c r="C64" s="154" t="str">
        <f>CONCATENATE(Lookup_Admin!H50," - ",Lookup_Admin!I50)</f>
        <v>TBC - No risk</v>
      </c>
      <c r="D64" s="157" t="str">
        <f>Lookup_Admin!H50</f>
        <v>TBC</v>
      </c>
      <c r="E64" s="234" t="str">
        <f>Lookup_Admin!G50</f>
        <v>Verbal assurance from the owner that a reservoir is regularly cleaned/maintained is not evidence in itself that the action is undertaken or that the frequency is appropriate.  Examine any available records, such as log books and/or supporting documentation such as contractual work receipts as evidence and in addition look for physical signs that covers and access points are in regular use for this purpose. Annual cleaning is recommended for a surface water supply and frequency for other sources should be determined as appropriate, based on water quality history and the current risk assessment.  Note that this question is not applicable to temporary installations / events.</v>
      </c>
      <c r="F64" s="235"/>
    </row>
    <row r="65" spans="1:6" ht="30" x14ac:dyDescent="0.25">
      <c r="A65" s="28" t="str">
        <f>Lookup_Admin!A51</f>
        <v>W9</v>
      </c>
      <c r="B65" s="156" t="str">
        <f>Lookup_Admin!F51</f>
        <v>Is there a regular turn over of water, such that the capacity of the storage vessel matches demand?</v>
      </c>
      <c r="C65" s="154" t="str">
        <f>CONCATENATE(Lookup_Admin!H51," - ",Lookup_Admin!I51)</f>
        <v>TBC - No risk</v>
      </c>
      <c r="D65" s="157" t="str">
        <f>Lookup_Admin!H51</f>
        <v>TBC</v>
      </c>
      <c r="E65" s="234" t="str">
        <f>Lookup_Admin!G51</f>
        <v xml:space="preserve">Water which remains standing for any length of time in a holding structure will deteriorate to varying degrees depending on the conditions it is exposed to. The level of the water within the reservoir/tank should therefore rise and fall at intervals throughout each day facilitating the constant input of fresh water to the structure.    Ask the owner to what extent the water is used on a daily basis to determine whether the water turnover is adequate. </v>
      </c>
      <c r="F65" s="235"/>
    </row>
    <row r="66" spans="1:6" ht="30" x14ac:dyDescent="0.25">
      <c r="A66" s="28" t="str">
        <f>Lookup_Admin!A52</f>
        <v>W10</v>
      </c>
      <c r="B66" s="156">
        <f>Lookup_Admin!F52</f>
        <v>0</v>
      </c>
      <c r="C66" s="154" t="str">
        <f>CONCATENATE(Lookup_Admin!H52," - ",Lookup_Admin!I52)</f>
        <v>TBC - No risk</v>
      </c>
      <c r="D66" s="157" t="str">
        <f>Lookup_Admin!H52</f>
        <v>TBC</v>
      </c>
      <c r="E66" s="234" t="str">
        <f>Lookup_Admin!G52</f>
        <v>No Guidance available</v>
      </c>
      <c r="F66" s="235"/>
    </row>
    <row r="67" spans="1:6" ht="30" x14ac:dyDescent="0.25">
      <c r="A67" s="28" t="str">
        <f>Lookup_Admin!A53</f>
        <v>W11</v>
      </c>
      <c r="B67" s="156">
        <f>Lookup_Admin!F53</f>
        <v>0</v>
      </c>
      <c r="C67" s="154" t="str">
        <f>CONCATENATE(Lookup_Admin!H53," - ",Lookup_Admin!I53)</f>
        <v>TBC - No risk</v>
      </c>
      <c r="D67" s="157" t="str">
        <f>Lookup_Admin!H53</f>
        <v>TBC</v>
      </c>
      <c r="E67" s="234" t="str">
        <f>Lookup_Admin!G53</f>
        <v>No Guidance available</v>
      </c>
      <c r="F67" s="235"/>
    </row>
    <row r="68" spans="1:6" ht="30" x14ac:dyDescent="0.25">
      <c r="A68" s="28" t="str">
        <f>Lookup_Admin!A54</f>
        <v>W12</v>
      </c>
      <c r="B68" s="156">
        <f>Lookup_Admin!F54</f>
        <v>0</v>
      </c>
      <c r="C68" s="154" t="str">
        <f>CONCATENATE(Lookup_Admin!H54," - ",Lookup_Admin!I54)</f>
        <v>TBC - No risk</v>
      </c>
      <c r="D68" s="157" t="str">
        <f>Lookup_Admin!H54</f>
        <v>TBC</v>
      </c>
      <c r="E68" s="234" t="str">
        <f>Lookup_Admin!G54</f>
        <v>No Guidance available</v>
      </c>
      <c r="F68" s="235"/>
    </row>
    <row r="69" spans="1:6" ht="15" customHeight="1" x14ac:dyDescent="0.25">
      <c r="A69" s="234" t="str">
        <f>Lookup_Admin!A55</f>
        <v>Section X - Premises supplied (applicable to domestic dwelling or commercial premises)</v>
      </c>
      <c r="B69" s="239"/>
      <c r="C69" s="239"/>
      <c r="D69" s="239"/>
      <c r="E69" s="239"/>
      <c r="F69" s="235"/>
    </row>
    <row r="70" spans="1:6" ht="45" x14ac:dyDescent="0.25">
      <c r="A70" s="28" t="str">
        <f>Lookup_Admin!A56</f>
        <v>X1</v>
      </c>
      <c r="B70" s="156" t="str">
        <f>Lookup_Admin!F56</f>
        <v>Is the drinking water supply to any customer premises (kitchen tap) supplied via a loft tank? Note; there is no need to inspect loft tanks, just ask for evidence. If no, move on to question X4.</v>
      </c>
      <c r="C70" s="154" t="str">
        <f>CONCATENATE(Lookup_Admin!H56," - ",Lookup_Admin!I56)</f>
        <v>TBC - No risk</v>
      </c>
      <c r="D70" s="157" t="str">
        <f>Lookup_Admin!H56</f>
        <v>TBC</v>
      </c>
      <c r="E70" s="234" t="str">
        <f>Lookup_Admin!G56</f>
        <v xml:space="preserve">Many properties served by a private supply, particularly those on smaller supplies, will have a header tank within the property to provide sufficient water pressure for the household and also to act as a balancing tank to equalise the pressure differences experienced in the system when pumps are operating to bring water into the property. However, if the header tank is not properly constructed and protected then any material that may be present in the roof space, whether that be dust or mice or bat droppings, will have the potential to enter the tank and so contaminate the supply. If the property has a header tank which feeds the main domestic (potable) tap, usually the kitchen cold water tap, and that tank is not properly protected then the risk characterisation score should reflect the situation encountered and a “Yes” response entered, and a likelihood of 5. If the header tank is present and unprotected but does not feed the main domestic (potable) tap then the risk assessment can be moderated. If when asked the owner cannot provide the evidence to show the condition, protection and cleaning regime for the tank it must be assumed these factors are not satisfactory and there is a high likelihood of contamination. If this evidence is subsequently provided the score can be reassessed.    </v>
      </c>
      <c r="F70" s="235"/>
    </row>
    <row r="71" spans="1:6" ht="30" x14ac:dyDescent="0.25">
      <c r="A71" s="28" t="str">
        <f>Lookup_Admin!A57</f>
        <v>X2</v>
      </c>
      <c r="B71" s="156" t="str">
        <f>Lookup_Admin!F57</f>
        <v>If yes, do all loft tanks have a robust vermin proof cover?</v>
      </c>
      <c r="C71" s="154" t="str">
        <f>CONCATENATE(Lookup_Admin!H57," - ",Lookup_Admin!I57)</f>
        <v>TBC - No risk</v>
      </c>
      <c r="D71" s="157" t="str">
        <f>Lookup_Admin!H57</f>
        <v>TBC</v>
      </c>
      <c r="E71" s="234" t="str">
        <f>Lookup_Admin!G57</f>
        <v xml:space="preserve">The lid should be made of suitable material, exclude light and be tightly fitting and secure, so that birds, vermin and dust cannot get into the water.  </v>
      </c>
      <c r="F71" s="235"/>
    </row>
    <row r="72" spans="1:6" ht="30" x14ac:dyDescent="0.25">
      <c r="A72" s="28" t="str">
        <f>Lookup_Admin!A58</f>
        <v>X3</v>
      </c>
      <c r="B72" s="156" t="str">
        <f>Lookup_Admin!F58</f>
        <v>If yes, is there evidence the loft tanks are cleaned at least once per year?</v>
      </c>
      <c r="C72" s="154" t="str">
        <f>CONCATENATE(Lookup_Admin!H58," - ",Lookup_Admin!I58)</f>
        <v>TBC - No risk</v>
      </c>
      <c r="D72" s="157" t="str">
        <f>Lookup_Admin!H58</f>
        <v>TBC</v>
      </c>
      <c r="E72" s="234" t="str">
        <f>Lookup_Admin!G58</f>
        <v>Tanks should be inspected once per year and depending on the results, an appropriate cleaning regime put in place.  Inspections and cleaning should be recorded.  Where no records are currently kept, request the person in control to set them up.</v>
      </c>
      <c r="F72" s="235"/>
    </row>
    <row r="73" spans="1:6" ht="30" x14ac:dyDescent="0.25">
      <c r="A73" s="28" t="str">
        <f>Lookup_Admin!A59</f>
        <v>X4</v>
      </c>
      <c r="B73" s="156" t="str">
        <f>Lookup_Admin!F59</f>
        <v>Is there any lead pipe work within the properties?</v>
      </c>
      <c r="C73" s="154" t="str">
        <f>CONCATENATE(Lookup_Admin!H59," - ",Lookup_Admin!I59)</f>
        <v>TBC - No risk</v>
      </c>
      <c r="D73" s="157" t="str">
        <f>Lookup_Admin!H59</f>
        <v>TBC</v>
      </c>
      <c r="E73" s="234" t="str">
        <f>Lookup_Admin!G59</f>
        <v xml:space="preserve">High levels of lead in drinking waters are usually caused by the dissolution of lead (plumbosolvency) from lead pipe work, tank linings or use of leaded alloys in water fittings. Traces of lead may also be derived from lead solder and from PVC pipes containing lead-based stabilisers. If the pipe is dull-grey and is easy to scratch leaving shiny marks then it is likely to be lead. The UK drinking water quality regulations specify a standard for lead of 10 μg/l to be met by 2013. For small water supply systems the best approach is the replacement of lead-containing materials with non-leaded alternatives. However treatment methods are available to reduce plumbosolvency. Water that has been standing in lead pipes for long periods, for example overnight, should not be drunk. In these circumstances, the tap should be run for long enough to clear the pipes before taking water for drinking or cooking. </v>
      </c>
      <c r="F73" s="235"/>
    </row>
    <row r="74" spans="1:6" ht="30" x14ac:dyDescent="0.25">
      <c r="A74" s="28" t="str">
        <f>Lookup_Admin!A60</f>
        <v>X5</v>
      </c>
      <c r="B74" s="156" t="str">
        <f>Lookup_Admin!F60</f>
        <v>Is the water at the consumers tap clear, taste and odour-free?</v>
      </c>
      <c r="C74" s="154" t="str">
        <f>CONCATENATE(Lookup_Admin!H60," - ",Lookup_Admin!I60)</f>
        <v>TBC - No risk</v>
      </c>
      <c r="D74" s="157" t="str">
        <f>Lookup_Admin!H60</f>
        <v>TBC</v>
      </c>
      <c r="E74" s="234" t="str">
        <f>Lookup_Admin!G60</f>
        <v>Drinking water should be visually clear and free of exceptional odours at the time of the visit.  If on-site turbidity tests are carried out the results should be &lt;4NTU.</v>
      </c>
      <c r="F74" s="235"/>
    </row>
    <row r="75" spans="1:6" ht="30" x14ac:dyDescent="0.25">
      <c r="A75" s="28" t="str">
        <f>Lookup_Admin!A61</f>
        <v>X6</v>
      </c>
      <c r="B75" s="156" t="str">
        <f>Lookup_Admin!F61</f>
        <v>Is there adequate backflow protection for any rainwater harvesting systems in place at any of the properties?</v>
      </c>
      <c r="C75" s="154" t="str">
        <f>CONCATENATE(Lookup_Admin!H61," - ",Lookup_Admin!I61)</f>
        <v>TBC - No risk</v>
      </c>
      <c r="D75" s="157" t="str">
        <f>Lookup_Admin!H61</f>
        <v>TBC</v>
      </c>
      <c r="E75" s="234" t="str">
        <f>Lookup_Admin!G61</f>
        <v>In recent years, rainwater harvesting systems are becoming more prevalent and are often fitted to new build properties by design.  There are guidelines about their installation to ensure that there is no risk of contaminating other drinking water supplies to the property which the harvesting system is designed to augment (see BS 8515 - Rainwater harvesting systems Code of Practice ). Where a rainwater harvesting system is installed, the pipe work should be separate to the private supply (no cross-connections), should be clearly labelled, and there should be an air gap (or other suitable backflow protection) where the private drinking supply connects to any chamber which also has a rainwater supply.  Where the source to a property is originally public water supplies (i.e. a private distribution system) these requirements are covered by the Water Fittings Regulations 1999, which the local water undertaker has a duty to enforce. Otherwise for a private water supply if there is a rainwater harvesting system installed and the consumer is experiencing taste, odour, discolouration or other aspects of water quality with their drinking water then the Local Authority should ask for records of the system installation to determine that there is no risk of cross contamination.</v>
      </c>
      <c r="F75" s="235"/>
    </row>
    <row r="76" spans="1:6" ht="30" x14ac:dyDescent="0.25">
      <c r="A76" s="28" t="str">
        <f>Lookup_Admin!A62</f>
        <v>X7</v>
      </c>
      <c r="B76" s="156">
        <f>Lookup_Admin!F62</f>
        <v>0</v>
      </c>
      <c r="C76" s="154" t="str">
        <f>CONCATENATE(Lookup_Admin!H62," - ",Lookup_Admin!I62)</f>
        <v>TBC - No risk</v>
      </c>
      <c r="D76" s="157" t="str">
        <f>Lookup_Admin!H62</f>
        <v>TBC</v>
      </c>
      <c r="E76" s="234" t="str">
        <f>Lookup_Admin!G62</f>
        <v>No Guidance available</v>
      </c>
      <c r="F76" s="235"/>
    </row>
    <row r="77" spans="1:6" ht="30" x14ac:dyDescent="0.25">
      <c r="A77" s="28" t="str">
        <f>Lookup_Admin!A63</f>
        <v>X8</v>
      </c>
      <c r="B77" s="156">
        <f>Lookup_Admin!F63</f>
        <v>0</v>
      </c>
      <c r="C77" s="154" t="str">
        <f>CONCATENATE(Lookup_Admin!H63," - ",Lookup_Admin!I63)</f>
        <v>TBC - No risk</v>
      </c>
      <c r="D77" s="157" t="str">
        <f>Lookup_Admin!H63</f>
        <v>TBC</v>
      </c>
      <c r="E77" s="234" t="str">
        <f>Lookup_Admin!G63</f>
        <v>No Guidance available</v>
      </c>
      <c r="F77" s="235"/>
    </row>
    <row r="78" spans="1:6" ht="30" x14ac:dyDescent="0.25">
      <c r="A78" s="28" t="str">
        <f>Lookup_Admin!A64</f>
        <v>X9</v>
      </c>
      <c r="B78" s="156">
        <f>Lookup_Admin!F64</f>
        <v>0</v>
      </c>
      <c r="C78" s="154" t="str">
        <f>CONCATENATE(Lookup_Admin!H64," - ",Lookup_Admin!I64)</f>
        <v>TBC - No risk</v>
      </c>
      <c r="D78" s="157" t="str">
        <f>Lookup_Admin!H64</f>
        <v>TBC</v>
      </c>
      <c r="E78" s="234" t="str">
        <f>Lookup_Admin!G64</f>
        <v>No Guidance available</v>
      </c>
      <c r="F78" s="235"/>
    </row>
    <row r="79" spans="1:6" ht="15" customHeight="1" x14ac:dyDescent="0.25">
      <c r="A79" s="240" t="str">
        <f>Lookup_Admin!A65</f>
        <v>Section Y - Point of use devices ( i.e individual property treatment systems such as UV systems, filter, membrane, Reverse osmosis (RO) under the sink)</v>
      </c>
      <c r="B79" s="241"/>
      <c r="C79" s="241"/>
      <c r="D79" s="241"/>
      <c r="E79" s="241"/>
      <c r="F79" s="242"/>
    </row>
    <row r="80" spans="1:6" ht="30" x14ac:dyDescent="0.25">
      <c r="A80" s="28" t="str">
        <f>Lookup_Admin!A66</f>
        <v>Y1</v>
      </c>
      <c r="B80" s="156" t="str">
        <f>Lookup_Admin!F66</f>
        <v>Is the treatment system maintained to the manufacturer's instructions (filter changeover, cleaning)?</v>
      </c>
      <c r="C80" s="154" t="str">
        <f>CONCATENATE(Lookup_Admin!H66," - ",Lookup_Admin!I66)</f>
        <v>TBC - No risk</v>
      </c>
      <c r="D80" s="157" t="str">
        <f>Lookup_Admin!H66</f>
        <v>TBC</v>
      </c>
      <c r="E80" s="234" t="str">
        <f>Lookup_Admin!G66</f>
        <v xml:space="preserve">A point of use (POU) device is a property specific treatment device. The manufacturers of each treatment unit will specify the frequency and type of maintenance required.  Ask the owner for evidence that this is being adhered to.   </v>
      </c>
      <c r="F80" s="235"/>
    </row>
    <row r="81" spans="1:6" ht="30" x14ac:dyDescent="0.25">
      <c r="A81" s="28" t="str">
        <f>Lookup_Admin!A67</f>
        <v>Y2</v>
      </c>
      <c r="B81" s="156" t="str">
        <f>Lookup_Admin!F67</f>
        <v>Is the design of the individual treatment system appropriate for the nature of  the raw water quality?</v>
      </c>
      <c r="C81" s="154" t="str">
        <f>CONCATENATE(Lookup_Admin!H67," - ",Lookup_Admin!I67)</f>
        <v>TBC - No risk</v>
      </c>
      <c r="D81" s="157" t="str">
        <f>Lookup_Admin!H67</f>
        <v>TBC</v>
      </c>
      <c r="E81" s="234" t="str">
        <f>Lookup_Admin!G67</f>
        <v xml:space="preserve">The water quality at each premises will determine the required point of use treatment dependant on the contaminant that the unit should remove or inactivate. Ask for evidence that the unit(s) is designed for the property. </v>
      </c>
      <c r="F81" s="235"/>
    </row>
    <row r="82" spans="1:6" ht="30" x14ac:dyDescent="0.25">
      <c r="A82" s="28" t="str">
        <f>Lookup_Admin!A68</f>
        <v>Y3</v>
      </c>
      <c r="B82" s="156">
        <f>Lookup_Admin!F68</f>
        <v>0</v>
      </c>
      <c r="C82" s="154" t="str">
        <f>CONCATENATE(Lookup_Admin!H68," - ",Lookup_Admin!I68)</f>
        <v>TBC - No risk</v>
      </c>
      <c r="D82" s="157" t="str">
        <f>Lookup_Admin!H68</f>
        <v>TBC</v>
      </c>
      <c r="E82" s="234" t="str">
        <f>Lookup_Admin!G68</f>
        <v>No Guidance available</v>
      </c>
      <c r="F82" s="235"/>
    </row>
    <row r="83" spans="1:6" ht="30" x14ac:dyDescent="0.25">
      <c r="A83" s="28" t="str">
        <f>Lookup_Admin!A69</f>
        <v>Y4</v>
      </c>
      <c r="B83" s="156">
        <f>Lookup_Admin!F69</f>
        <v>0</v>
      </c>
      <c r="C83" s="154" t="str">
        <f>CONCATENATE(Lookup_Admin!H69," - ",Lookup_Admin!I69)</f>
        <v>TBC - No risk</v>
      </c>
      <c r="D83" s="157" t="str">
        <f>Lookup_Admin!H69</f>
        <v>TBC</v>
      </c>
      <c r="E83" s="234" t="str">
        <f>Lookup_Admin!G69</f>
        <v>No Guidance available</v>
      </c>
      <c r="F83" s="235"/>
    </row>
    <row r="84" spans="1:6" ht="30" x14ac:dyDescent="0.25">
      <c r="A84" s="28" t="str">
        <f>Lookup_Admin!A70</f>
        <v>Y5</v>
      </c>
      <c r="B84" s="156">
        <f>Lookup_Admin!F70</f>
        <v>0</v>
      </c>
      <c r="C84" s="154" t="str">
        <f>CONCATENATE(Lookup_Admin!H70," - ",Lookup_Admin!I70)</f>
        <v>TBC - No risk</v>
      </c>
      <c r="D84" s="157" t="str">
        <f>Lookup_Admin!H70</f>
        <v>TBC</v>
      </c>
      <c r="E84" s="234" t="str">
        <f>Lookup_Admin!G70</f>
        <v>No Guidance available</v>
      </c>
      <c r="F84" s="235"/>
    </row>
    <row r="85" spans="1:6" ht="15" customHeight="1" x14ac:dyDescent="0.25">
      <c r="A85" s="240" t="str">
        <f>Lookup_Admin!A71</f>
        <v>Section Z - MANAGEMENT &amp; CONTROL:   To determine the risk rating for this section, answer questions Z2 to Z27 to inform the answer to Z1.There should only one risk rating for this section in Z1.</v>
      </c>
      <c r="B85" s="241"/>
      <c r="C85" s="241"/>
      <c r="D85" s="241"/>
      <c r="E85" s="241"/>
      <c r="F85" s="242"/>
    </row>
    <row r="86" spans="1:6" ht="45" x14ac:dyDescent="0.25">
      <c r="A86" s="28" t="str">
        <f>Lookup_Admin!A72</f>
        <v>Z1</v>
      </c>
      <c r="B86" s="156" t="str">
        <f>Lookup_Admin!F72</f>
        <v>CONFIDENCE IN MANAGEMENT?    To determine the risk rating for this section, answer questions Z2 to Z27 to inform the answer to Z1.There should only one risk rating for this section in Z1.</v>
      </c>
      <c r="C86" s="154" t="str">
        <f>CONCATENATE(Lookup_Admin!H72," - ",Lookup_Admin!I72)</f>
        <v>TBC - No risk</v>
      </c>
      <c r="D86" s="157" t="str">
        <f>Lookup_Admin!H72</f>
        <v>TBC</v>
      </c>
      <c r="E86" s="234">
        <f>Lookup_Admin!G72</f>
        <v>0</v>
      </c>
      <c r="F86" s="235"/>
    </row>
    <row r="87" spans="1:6" ht="30" x14ac:dyDescent="0.25">
      <c r="A87" s="28" t="str">
        <f>Lookup_Admin!A73</f>
        <v>Z2</v>
      </c>
      <c r="B87" s="156" t="str">
        <f>Lookup_Admin!F73</f>
        <v>Are records kept of key checks e.g. Equipment maintenance, site inspections, on-site tests, etc</v>
      </c>
      <c r="C87" s="154"/>
      <c r="D87" s="157">
        <f>Lookup_Admin!H73</f>
        <v>0</v>
      </c>
      <c r="E87" s="234">
        <f>Lookup_Admin!G73</f>
        <v>0</v>
      </c>
      <c r="F87" s="235"/>
    </row>
    <row r="88" spans="1:6" ht="30" x14ac:dyDescent="0.25">
      <c r="A88" s="28" t="str">
        <f>Lookup_Admin!A74</f>
        <v>Z3</v>
      </c>
      <c r="B88" s="156" t="str">
        <f>Lookup_Admin!F74</f>
        <v>Are there written procedures for the operation and maintenance of equipment?</v>
      </c>
      <c r="C88" s="154"/>
      <c r="D88" s="157">
        <f>Lookup_Admin!H74</f>
        <v>0</v>
      </c>
      <c r="E88" s="234">
        <f>Lookup_Admin!G74</f>
        <v>0</v>
      </c>
      <c r="F88" s="235"/>
    </row>
    <row r="89" spans="1:6" ht="30" x14ac:dyDescent="0.25">
      <c r="A89" s="28" t="str">
        <f>Lookup_Admin!A75</f>
        <v>Z4</v>
      </c>
      <c r="B89" s="156" t="str">
        <f>Lookup_Admin!F75</f>
        <v>Are there procedures for responding to alarms, monitors, on-site tests?</v>
      </c>
      <c r="C89" s="154"/>
      <c r="D89" s="157">
        <f>Lookup_Admin!H75</f>
        <v>0</v>
      </c>
      <c r="E89" s="234">
        <f>Lookup_Admin!G75</f>
        <v>0</v>
      </c>
      <c r="F89" s="235"/>
    </row>
    <row r="90" spans="1:6" ht="30" x14ac:dyDescent="0.25">
      <c r="A90" s="28" t="str">
        <f>Lookup_Admin!A76</f>
        <v>Z5</v>
      </c>
      <c r="B90" s="156" t="str">
        <f>Lookup_Admin!F76</f>
        <v>Is there a written procedure for installations, pipe repairs and maintenance to protect against microbial contamination?</v>
      </c>
      <c r="C90" s="154"/>
      <c r="D90" s="157">
        <f>Lookup_Admin!H76</f>
        <v>0</v>
      </c>
      <c r="E90" s="234">
        <f>Lookup_Admin!G76</f>
        <v>0</v>
      </c>
      <c r="F90" s="235"/>
    </row>
    <row r="91" spans="1:6" ht="30" x14ac:dyDescent="0.25">
      <c r="A91" s="28" t="str">
        <f>Lookup_Admin!A77</f>
        <v>Z6</v>
      </c>
      <c r="B91" s="156" t="str">
        <f>Lookup_Admin!F77</f>
        <v>Do operators have adequate (even if informal) general hygiene awareness?</v>
      </c>
      <c r="C91" s="154"/>
      <c r="D91" s="157">
        <f>Lookup_Admin!H77</f>
        <v>0</v>
      </c>
      <c r="E91" s="234">
        <f>Lookup_Admin!G77</f>
        <v>0</v>
      </c>
      <c r="F91" s="235"/>
    </row>
    <row r="92" spans="1:6" ht="30" x14ac:dyDescent="0.25">
      <c r="A92" s="28" t="str">
        <f>Lookup_Admin!A78</f>
        <v>Z7</v>
      </c>
      <c r="B92" s="156" t="str">
        <f>Lookup_Admin!F78</f>
        <v>Is there a documented procedure for operation of valves including authorisation?</v>
      </c>
      <c r="C92" s="154"/>
      <c r="D92" s="157">
        <f>Lookup_Admin!H78</f>
        <v>0</v>
      </c>
      <c r="E92" s="234">
        <f>Lookup_Admin!G78</f>
        <v>0</v>
      </c>
      <c r="F92" s="235"/>
    </row>
    <row r="93" spans="1:6" ht="30" x14ac:dyDescent="0.25">
      <c r="A93" s="28" t="str">
        <f>Lookup_Admin!A79</f>
        <v>Z8</v>
      </c>
      <c r="B93" s="156" t="str">
        <f>Lookup_Admin!F79</f>
        <v>Are there any records of reservoir cleaning and maintenance (at least bi-annually) ?</v>
      </c>
      <c r="C93" s="154"/>
      <c r="D93" s="157">
        <f>Lookup_Admin!H79</f>
        <v>0</v>
      </c>
      <c r="E93" s="234">
        <f>Lookup_Admin!G79</f>
        <v>0</v>
      </c>
      <c r="F93" s="235"/>
    </row>
    <row r="94" spans="1:6" ht="30" x14ac:dyDescent="0.25">
      <c r="A94" s="28" t="str">
        <f>Lookup_Admin!A80</f>
        <v>Z9</v>
      </c>
      <c r="B94" s="156" t="str">
        <f>Lookup_Admin!F80</f>
        <v>Are the records checked to ensure the required maintenance and checks have been carried out satisfactorily?</v>
      </c>
      <c r="C94" s="154"/>
      <c r="D94" s="157">
        <f>Lookup_Admin!H80</f>
        <v>0</v>
      </c>
      <c r="E94" s="234">
        <f>Lookup_Admin!G80</f>
        <v>0</v>
      </c>
      <c r="F94" s="235"/>
    </row>
    <row r="95" spans="1:6" ht="30" x14ac:dyDescent="0.25">
      <c r="A95" s="28" t="str">
        <f>Lookup_Admin!A81</f>
        <v>Z10</v>
      </c>
      <c r="B95" s="156" t="str">
        <f>Lookup_Admin!F81</f>
        <v>Is there a stock control process for any chemicals used to ensure their continuous availability?</v>
      </c>
      <c r="C95" s="154"/>
      <c r="D95" s="157">
        <f>Lookup_Admin!H81</f>
        <v>0</v>
      </c>
      <c r="E95" s="234">
        <f>Lookup_Admin!G81</f>
        <v>0</v>
      </c>
      <c r="F95" s="235"/>
    </row>
    <row r="96" spans="1:6" ht="30" x14ac:dyDescent="0.25">
      <c r="A96" s="28" t="str">
        <f>Lookup_Admin!A82</f>
        <v>Z11</v>
      </c>
      <c r="B96" s="156" t="str">
        <f>Lookup_Admin!F82</f>
        <v>Is there a stock control process for any key spare parts/equipment?</v>
      </c>
      <c r="C96" s="154"/>
      <c r="D96" s="157">
        <f>Lookup_Admin!H82</f>
        <v>0</v>
      </c>
      <c r="E96" s="234">
        <f>Lookup_Admin!G82</f>
        <v>0</v>
      </c>
      <c r="F96" s="235"/>
    </row>
    <row r="97" spans="1:6" ht="30" x14ac:dyDescent="0.25">
      <c r="A97" s="28" t="str">
        <f>Lookup_Admin!A83</f>
        <v>Z12</v>
      </c>
      <c r="B97" s="156" t="str">
        <f>Lookup_Admin!F83</f>
        <v>Is there a documented contingency plan in the event of power failure, equipment failure?</v>
      </c>
      <c r="C97" s="154"/>
      <c r="D97" s="157">
        <f>Lookup_Admin!H83</f>
        <v>0</v>
      </c>
      <c r="E97" s="234">
        <f>Lookup_Admin!G83</f>
        <v>0</v>
      </c>
      <c r="F97" s="235"/>
    </row>
    <row r="98" spans="1:6" ht="30" x14ac:dyDescent="0.25">
      <c r="A98" s="28" t="str">
        <f>Lookup_Admin!A84</f>
        <v>Z13</v>
      </c>
      <c r="B98" s="156" t="str">
        <f>Lookup_Admin!F84</f>
        <v>Is the person nominated to manage the supply trained to run and maintain the supply?</v>
      </c>
      <c r="C98" s="154"/>
      <c r="D98" s="157">
        <f>Lookup_Admin!H84</f>
        <v>0</v>
      </c>
      <c r="E98" s="234">
        <f>Lookup_Admin!G84</f>
        <v>0</v>
      </c>
      <c r="F98" s="235"/>
    </row>
    <row r="99" spans="1:6" ht="30" x14ac:dyDescent="0.25">
      <c r="A99" s="28" t="str">
        <f>Lookup_Admin!A85</f>
        <v>Z14</v>
      </c>
      <c r="B99" s="156" t="str">
        <f>Lookup_Admin!F85</f>
        <v>Is there a nominated person to run the supply when the above person is unavailable?</v>
      </c>
      <c r="C99" s="154"/>
      <c r="D99" s="157">
        <f>Lookup_Admin!H85</f>
        <v>0</v>
      </c>
      <c r="E99" s="234">
        <f>Lookup_Admin!G85</f>
        <v>0</v>
      </c>
      <c r="F99" s="235"/>
    </row>
    <row r="100" spans="1:6" ht="30" x14ac:dyDescent="0.25">
      <c r="A100" s="28" t="str">
        <f>Lookup_Admin!A86</f>
        <v>Z15</v>
      </c>
      <c r="B100" s="156" t="str">
        <f>Lookup_Admin!F86</f>
        <v>Is there a documented system to report emergencies to management/owner of supply?</v>
      </c>
      <c r="C100" s="154"/>
      <c r="D100" s="157">
        <f>Lookup_Admin!H86</f>
        <v>0</v>
      </c>
      <c r="E100" s="234">
        <f>Lookup_Admin!G86</f>
        <v>0</v>
      </c>
      <c r="F100" s="235"/>
    </row>
    <row r="101" spans="1:6" ht="30" x14ac:dyDescent="0.25">
      <c r="A101" s="28" t="str">
        <f>Lookup_Admin!A87</f>
        <v>Z16</v>
      </c>
      <c r="B101" s="156" t="str">
        <f>Lookup_Admin!F87</f>
        <v>Are there calibration schedules in place for key dosing and monitoring equipment?</v>
      </c>
      <c r="C101" s="154"/>
      <c r="D101" s="157">
        <f>Lookup_Admin!H87</f>
        <v>0</v>
      </c>
      <c r="E101" s="234">
        <f>Lookup_Admin!G87</f>
        <v>0</v>
      </c>
      <c r="F101" s="235"/>
    </row>
    <row r="102" spans="1:6" ht="30" x14ac:dyDescent="0.25">
      <c r="A102" s="28" t="str">
        <f>Lookup_Admin!A88</f>
        <v>Z17</v>
      </c>
      <c r="B102" s="156" t="str">
        <f>Lookup_Admin!F88</f>
        <v>Is there a weekly site inspection to check for changes (e.g. Dead sheep, broken fence)?</v>
      </c>
      <c r="C102" s="154"/>
      <c r="D102" s="157">
        <f>Lookup_Admin!H88</f>
        <v>0</v>
      </c>
      <c r="E102" s="234">
        <f>Lookup_Admin!G88</f>
        <v>0</v>
      </c>
      <c r="F102" s="235"/>
    </row>
    <row r="103" spans="1:6" ht="30" x14ac:dyDescent="0.25">
      <c r="A103" s="28" t="str">
        <f>Lookup_Admin!A89</f>
        <v>Z18</v>
      </c>
      <c r="B103" s="156" t="str">
        <f>Lookup_Admin!F89</f>
        <v>Are there appropriate procedures for rectifying customer complaints?</v>
      </c>
      <c r="C103" s="154"/>
      <c r="D103" s="157">
        <f>Lookup_Admin!H89</f>
        <v>0</v>
      </c>
      <c r="E103" s="234">
        <f>Lookup_Admin!G89</f>
        <v>0</v>
      </c>
      <c r="F103" s="235"/>
    </row>
    <row r="104" spans="1:6" ht="30" x14ac:dyDescent="0.25">
      <c r="A104" s="28" t="str">
        <f>Lookup_Admin!A90</f>
        <v>Z19</v>
      </c>
      <c r="B104" s="156" t="str">
        <f>Lookup_Admin!F90</f>
        <v>Are there procedures and records in place to inform the LA of any changes to the risk assessment?</v>
      </c>
      <c r="C104" s="154"/>
      <c r="D104" s="157">
        <f>Lookup_Admin!H90</f>
        <v>0</v>
      </c>
      <c r="E104" s="234">
        <f>Lookup_Admin!G90</f>
        <v>0</v>
      </c>
      <c r="F104" s="235"/>
    </row>
    <row r="105" spans="1:6" ht="30" x14ac:dyDescent="0.25">
      <c r="A105" s="28" t="str">
        <f>Lookup_Admin!A91</f>
        <v>Z20</v>
      </c>
      <c r="B105" s="156" t="str">
        <f>Lookup_Admin!F91</f>
        <v>If a risk assessment has previously been carried out, is there a plan for delivering the required improvements?</v>
      </c>
      <c r="C105" s="154"/>
      <c r="D105" s="157">
        <f>Lookup_Admin!H91</f>
        <v>0</v>
      </c>
      <c r="E105" s="234">
        <f>Lookup_Admin!G91</f>
        <v>0</v>
      </c>
      <c r="F105" s="235"/>
    </row>
    <row r="106" spans="1:6" ht="30" x14ac:dyDescent="0.25">
      <c r="A106" s="28" t="str">
        <f>Lookup_Admin!A92</f>
        <v>Z21</v>
      </c>
      <c r="B106" s="156" t="str">
        <f>Lookup_Admin!F92</f>
        <v xml:space="preserve">Is there a detailed plan of the site including details of source, tanks, distribution pipes, valves (material, age) etc. </v>
      </c>
      <c r="C106" s="154"/>
      <c r="D106" s="157">
        <f>Lookup_Admin!H92</f>
        <v>0</v>
      </c>
      <c r="E106" s="234">
        <f>Lookup_Admin!G92</f>
        <v>0</v>
      </c>
      <c r="F106" s="235"/>
    </row>
    <row r="107" spans="1:6" x14ac:dyDescent="0.25">
      <c r="A107" s="28" t="str">
        <f>Lookup_Admin!A93</f>
        <v>Z22</v>
      </c>
      <c r="B107" s="156" t="str">
        <f>Lookup_Admin!F93</f>
        <v>Is there a documented contingency for the supply running out?</v>
      </c>
      <c r="C107" s="154"/>
      <c r="D107" s="157">
        <f>Lookup_Admin!H93</f>
        <v>0</v>
      </c>
      <c r="E107" s="234">
        <f>Lookup_Admin!G93</f>
        <v>0</v>
      </c>
      <c r="F107" s="235"/>
    </row>
    <row r="108" spans="1:6" ht="45" x14ac:dyDescent="0.25">
      <c r="A108" s="28" t="str">
        <f>Lookup_Admin!A94</f>
        <v>Z23</v>
      </c>
      <c r="B108" s="156" t="str">
        <f>Lookup_Admin!F94</f>
        <v>Do the treatment chemicals and materials conform to Regulation 5? Have all new installations since 2010 complied with Regulation 5 (or equivalent in Wales) – products and processes</v>
      </c>
      <c r="C108" s="154"/>
      <c r="D108" s="157">
        <f>Lookup_Admin!H94</f>
        <v>0</v>
      </c>
      <c r="E108" s="234">
        <f>Lookup_Admin!G94</f>
        <v>0</v>
      </c>
      <c r="F108" s="235"/>
    </row>
    <row r="109" spans="1:6" ht="45" x14ac:dyDescent="0.25">
      <c r="A109" s="28" t="str">
        <f>Lookup_Admin!A95</f>
        <v>Z24</v>
      </c>
      <c r="B109" s="156" t="str">
        <f>Lookup_Admin!F95</f>
        <v>Do all materials involved in the distribution system conform to Regulation 5? Have all new installations since 2010 complied with Regulation 5 (or equivalent in Wales) – products and processes?</v>
      </c>
      <c r="C109" s="154"/>
      <c r="D109" s="157">
        <f>Lookup_Admin!H95</f>
        <v>0</v>
      </c>
      <c r="E109" s="234" t="str">
        <f>Lookup_Admin!G95</f>
        <v>Should be determined by asking for records of installations.</v>
      </c>
      <c r="F109" s="235"/>
    </row>
    <row r="110" spans="1:6" ht="30" x14ac:dyDescent="0.25">
      <c r="A110" s="28" t="str">
        <f>Lookup_Admin!A96</f>
        <v>Z25</v>
      </c>
      <c r="B110" s="156" t="str">
        <f>Lookup_Admin!F96</f>
        <v>Is there a documented procedure for carrying out mains tappings (making new connections into pipes)?</v>
      </c>
      <c r="C110" s="154"/>
      <c r="D110" s="157">
        <f>Lookup_Admin!H96</f>
        <v>0</v>
      </c>
      <c r="E110" s="234">
        <f>Lookup_Admin!G96</f>
        <v>0</v>
      </c>
      <c r="F110" s="235"/>
    </row>
    <row r="111" spans="1:6" ht="45" x14ac:dyDescent="0.25">
      <c r="A111" s="28" t="str">
        <f>Lookup_Admin!A97</f>
        <v>Z26</v>
      </c>
      <c r="B111" s="156" t="str">
        <f>Lookup_Admin!F97</f>
        <v>Are persons carrying out this work competent and trained in this procedure?(e.g. approved by a water company or part of the Water Safe Scheme)?</v>
      </c>
      <c r="C111" s="154"/>
      <c r="D111" s="157">
        <f>Lookup_Admin!H97</f>
        <v>0</v>
      </c>
      <c r="E111" s="234">
        <f>Lookup_Admin!G97</f>
        <v>0</v>
      </c>
      <c r="F111" s="235"/>
    </row>
    <row r="112" spans="1:6" ht="30" x14ac:dyDescent="0.25">
      <c r="A112" s="28" t="str">
        <f>Lookup_Admin!A98</f>
        <v>Z27</v>
      </c>
      <c r="B112" s="156" t="str">
        <f>Lookup_Admin!F98</f>
        <v>Any additional site specific hazard(s) associated with management</v>
      </c>
      <c r="C112" s="154"/>
      <c r="D112" s="157">
        <f>Lookup_Admin!H98</f>
        <v>0</v>
      </c>
      <c r="E112" s="234">
        <f>Lookup_Admin!G98</f>
        <v>0</v>
      </c>
      <c r="F112" s="235"/>
    </row>
    <row r="113" spans="3:3" ht="15" hidden="1" customHeight="1" x14ac:dyDescent="0.25">
      <c r="C113" s="2"/>
    </row>
    <row r="114" spans="3:3" ht="15" hidden="1" customHeight="1" x14ac:dyDescent="0.25">
      <c r="C114" s="2"/>
    </row>
    <row r="115" spans="3:3" ht="15" hidden="1" customHeight="1" x14ac:dyDescent="0.25">
      <c r="C115" s="2"/>
    </row>
    <row r="116" spans="3:3" ht="15" hidden="1" customHeight="1" x14ac:dyDescent="0.25">
      <c r="C116" s="2"/>
    </row>
    <row r="117" spans="3:3" ht="15" hidden="1" customHeight="1" x14ac:dyDescent="0.25">
      <c r="C117" s="2"/>
    </row>
    <row r="118" spans="3:3" ht="15" hidden="1" customHeight="1" x14ac:dyDescent="0.25">
      <c r="C118" s="2"/>
    </row>
    <row r="119" spans="3:3" ht="15" hidden="1" customHeight="1" x14ac:dyDescent="0.25">
      <c r="C119" s="2"/>
    </row>
    <row r="120" spans="3:3" ht="15" hidden="1" customHeight="1" x14ac:dyDescent="0.25">
      <c r="C120" s="2"/>
    </row>
    <row r="121" spans="3:3" ht="15" hidden="1" customHeight="1" x14ac:dyDescent="0.25">
      <c r="C121" s="2"/>
    </row>
    <row r="122" spans="3:3" ht="15" hidden="1" customHeight="1" x14ac:dyDescent="0.25">
      <c r="C122" s="2"/>
    </row>
    <row r="123" spans="3:3" ht="15" hidden="1" customHeight="1" x14ac:dyDescent="0.25">
      <c r="C123" s="2"/>
    </row>
    <row r="124" spans="3:3" ht="15" hidden="1" customHeight="1" x14ac:dyDescent="0.25">
      <c r="C124" s="2"/>
    </row>
    <row r="125" spans="3:3" ht="15" hidden="1" customHeight="1" x14ac:dyDescent="0.25">
      <c r="C125" s="2"/>
    </row>
    <row r="126" spans="3:3" ht="15" hidden="1" customHeight="1" x14ac:dyDescent="0.25">
      <c r="C126" s="2"/>
    </row>
    <row r="127" spans="3:3" ht="15" hidden="1" customHeight="1" x14ac:dyDescent="0.25">
      <c r="C127" s="2"/>
    </row>
    <row r="128" spans="3:3" ht="15" hidden="1" customHeight="1" x14ac:dyDescent="0.25">
      <c r="C128" s="2"/>
    </row>
    <row r="129" spans="3:3" ht="15" hidden="1" customHeight="1" x14ac:dyDescent="0.25">
      <c r="C129" s="2"/>
    </row>
    <row r="130" spans="3:3" ht="15" hidden="1" customHeight="1" x14ac:dyDescent="0.25">
      <c r="C130" s="2"/>
    </row>
    <row r="131" spans="3:3" ht="15" hidden="1" customHeight="1" x14ac:dyDescent="0.25">
      <c r="C131" s="2"/>
    </row>
    <row r="132" spans="3:3" ht="15" hidden="1" customHeight="1" x14ac:dyDescent="0.25">
      <c r="C132" s="2"/>
    </row>
    <row r="133" spans="3:3" ht="15" hidden="1" customHeight="1" x14ac:dyDescent="0.25">
      <c r="C133" s="2"/>
    </row>
    <row r="134" spans="3:3" ht="15" hidden="1" customHeight="1" x14ac:dyDescent="0.25">
      <c r="C134" s="2"/>
    </row>
    <row r="135" spans="3:3" ht="15" hidden="1" customHeight="1" x14ac:dyDescent="0.25">
      <c r="C135" s="2"/>
    </row>
    <row r="136" spans="3:3" ht="15" hidden="1" customHeight="1" x14ac:dyDescent="0.25">
      <c r="C136" s="2"/>
    </row>
    <row r="137" spans="3:3" ht="15" hidden="1" customHeight="1" x14ac:dyDescent="0.25">
      <c r="C137" s="2"/>
    </row>
    <row r="138" spans="3:3" ht="15" hidden="1" customHeight="1" x14ac:dyDescent="0.25">
      <c r="C138" s="2"/>
    </row>
    <row r="139" spans="3:3" ht="15" hidden="1" customHeight="1" x14ac:dyDescent="0.25">
      <c r="C139" s="2"/>
    </row>
    <row r="140" spans="3:3" ht="15" hidden="1" customHeight="1" x14ac:dyDescent="0.25">
      <c r="C140" s="2"/>
    </row>
    <row r="141" spans="3:3" ht="15" hidden="1" customHeight="1" x14ac:dyDescent="0.25">
      <c r="C141" s="2"/>
    </row>
    <row r="142" spans="3:3" ht="15" hidden="1" customHeight="1" x14ac:dyDescent="0.25">
      <c r="C142" s="2"/>
    </row>
    <row r="143" spans="3:3" ht="15" hidden="1" customHeight="1" x14ac:dyDescent="0.25">
      <c r="C143" s="2"/>
    </row>
    <row r="144" spans="3:3" ht="15" hidden="1" customHeight="1" x14ac:dyDescent="0.25">
      <c r="C144" s="2"/>
    </row>
    <row r="145" spans="3:3" ht="15" hidden="1" customHeight="1" x14ac:dyDescent="0.25">
      <c r="C145" s="2"/>
    </row>
    <row r="146" spans="3:3" ht="15" hidden="1" customHeight="1" x14ac:dyDescent="0.25">
      <c r="C146" s="2"/>
    </row>
    <row r="147" spans="3:3" ht="15" hidden="1" customHeight="1" x14ac:dyDescent="0.25">
      <c r="C147" s="2"/>
    </row>
    <row r="148" spans="3:3" ht="15" hidden="1" customHeight="1" x14ac:dyDescent="0.25">
      <c r="C148" s="2"/>
    </row>
    <row r="149" spans="3:3" ht="15" hidden="1" customHeight="1" x14ac:dyDescent="0.25">
      <c r="C149" s="2"/>
    </row>
    <row r="150" spans="3:3" ht="15" hidden="1" customHeight="1" x14ac:dyDescent="0.25">
      <c r="C150" s="2"/>
    </row>
    <row r="151" spans="3:3" ht="15" hidden="1" customHeight="1" x14ac:dyDescent="0.25">
      <c r="C151" s="2"/>
    </row>
    <row r="152" spans="3:3" ht="15" hidden="1" customHeight="1" x14ac:dyDescent="0.25">
      <c r="C152" s="2"/>
    </row>
    <row r="153" spans="3:3" ht="15" hidden="1" customHeight="1" x14ac:dyDescent="0.25">
      <c r="C153" s="2"/>
    </row>
    <row r="154" spans="3:3" ht="15" hidden="1" customHeight="1" x14ac:dyDescent="0.25">
      <c r="C154" s="2"/>
    </row>
    <row r="155" spans="3:3" ht="15" hidden="1" customHeight="1" x14ac:dyDescent="0.25">
      <c r="C155" s="2"/>
    </row>
    <row r="156" spans="3:3" ht="15" hidden="1" customHeight="1" x14ac:dyDescent="0.25">
      <c r="C156" s="2"/>
    </row>
    <row r="157" spans="3:3" ht="15" hidden="1" customHeight="1" x14ac:dyDescent="0.25">
      <c r="C157" s="2"/>
    </row>
    <row r="158" spans="3:3" ht="15" hidden="1" customHeight="1" x14ac:dyDescent="0.25">
      <c r="C158" s="2"/>
    </row>
    <row r="159" spans="3:3" ht="15" hidden="1" customHeight="1" x14ac:dyDescent="0.25">
      <c r="C159" s="2"/>
    </row>
    <row r="160" spans="3:3" ht="15" hidden="1" customHeight="1" x14ac:dyDescent="0.25">
      <c r="C160" s="2"/>
    </row>
    <row r="161" spans="3:3" ht="15" hidden="1" customHeight="1" x14ac:dyDescent="0.25">
      <c r="C161" s="2"/>
    </row>
    <row r="162" spans="3:3" ht="15" hidden="1" customHeight="1" x14ac:dyDescent="0.25">
      <c r="C162" s="2"/>
    </row>
    <row r="163" spans="3:3" ht="15" hidden="1" customHeight="1" x14ac:dyDescent="0.25">
      <c r="C163" s="2"/>
    </row>
    <row r="164" spans="3:3" ht="15" hidden="1" customHeight="1" x14ac:dyDescent="0.25">
      <c r="C164" s="2"/>
    </row>
    <row r="165" spans="3:3" ht="15" hidden="1" customHeight="1" x14ac:dyDescent="0.25">
      <c r="C165" s="2"/>
    </row>
    <row r="166" spans="3:3" ht="15" hidden="1" customHeight="1" x14ac:dyDescent="0.25">
      <c r="C166" s="2"/>
    </row>
    <row r="167" spans="3:3" ht="15" hidden="1" customHeight="1" x14ac:dyDescent="0.25">
      <c r="C167" s="2"/>
    </row>
    <row r="168" spans="3:3" ht="15" hidden="1" customHeight="1" x14ac:dyDescent="0.25">
      <c r="C168" s="2"/>
    </row>
    <row r="169" spans="3:3" ht="15" hidden="1" customHeight="1" x14ac:dyDescent="0.25">
      <c r="C169" s="2"/>
    </row>
    <row r="170" spans="3:3" ht="15" hidden="1" customHeight="1" x14ac:dyDescent="0.25">
      <c r="C170" s="2"/>
    </row>
    <row r="171" spans="3:3" ht="15" hidden="1" customHeight="1" x14ac:dyDescent="0.25">
      <c r="C171" s="2"/>
    </row>
    <row r="172" spans="3:3" ht="15" hidden="1" customHeight="1" x14ac:dyDescent="0.25">
      <c r="C172" s="2"/>
    </row>
    <row r="173" spans="3:3" ht="15" hidden="1" customHeight="1" x14ac:dyDescent="0.25">
      <c r="C173" s="2"/>
    </row>
    <row r="174" spans="3:3" ht="15" hidden="1" customHeight="1" x14ac:dyDescent="0.25">
      <c r="C174" s="2"/>
    </row>
    <row r="175" spans="3:3" ht="15" hidden="1" customHeight="1" x14ac:dyDescent="0.25">
      <c r="C175" s="2"/>
    </row>
    <row r="176" spans="3:3" ht="15" hidden="1" customHeight="1" x14ac:dyDescent="0.25">
      <c r="C176" s="2"/>
    </row>
    <row r="177" spans="3:3" ht="15" hidden="1" customHeight="1" x14ac:dyDescent="0.25">
      <c r="C177" s="2"/>
    </row>
    <row r="178" spans="3:3" ht="15" hidden="1" customHeight="1" x14ac:dyDescent="0.25">
      <c r="C178" s="2"/>
    </row>
    <row r="179" spans="3:3" ht="15" hidden="1" customHeight="1" x14ac:dyDescent="0.25">
      <c r="C179" s="2"/>
    </row>
    <row r="180" spans="3:3" ht="15" hidden="1" customHeight="1" x14ac:dyDescent="0.25">
      <c r="C180" s="2"/>
    </row>
    <row r="181" spans="3:3" ht="15" hidden="1" customHeight="1" x14ac:dyDescent="0.25">
      <c r="C181" s="2"/>
    </row>
    <row r="182" spans="3:3" ht="15" hidden="1" customHeight="1" x14ac:dyDescent="0.25">
      <c r="C182" s="2"/>
    </row>
    <row r="183" spans="3:3" ht="15" hidden="1" customHeight="1" x14ac:dyDescent="0.25">
      <c r="C183" s="2"/>
    </row>
    <row r="184" spans="3:3" ht="15" hidden="1" customHeight="1" x14ac:dyDescent="0.25">
      <c r="C184" s="2"/>
    </row>
    <row r="185" spans="3:3" ht="15" hidden="1" customHeight="1" x14ac:dyDescent="0.25">
      <c r="C185" s="2"/>
    </row>
    <row r="186" spans="3:3" ht="15" hidden="1" customHeight="1" x14ac:dyDescent="0.25">
      <c r="C186" s="2"/>
    </row>
    <row r="187" spans="3:3" ht="15" hidden="1" customHeight="1" x14ac:dyDescent="0.25">
      <c r="C187" s="2"/>
    </row>
    <row r="188" spans="3:3" ht="15" hidden="1" customHeight="1" x14ac:dyDescent="0.25">
      <c r="C188" s="2"/>
    </row>
    <row r="189" spans="3:3" ht="15" hidden="1" customHeight="1" x14ac:dyDescent="0.25">
      <c r="C189" s="2"/>
    </row>
    <row r="190" spans="3:3" ht="15" hidden="1" customHeight="1" x14ac:dyDescent="0.25">
      <c r="C190" s="2"/>
    </row>
    <row r="191" spans="3:3" ht="15" hidden="1" customHeight="1" x14ac:dyDescent="0.25">
      <c r="C191" s="2"/>
    </row>
    <row r="192" spans="3:3" ht="15" hidden="1" customHeight="1" x14ac:dyDescent="0.25">
      <c r="C192" s="2"/>
    </row>
    <row r="193" spans="3:3" ht="15" hidden="1" customHeight="1" x14ac:dyDescent="0.25">
      <c r="C193" s="2"/>
    </row>
    <row r="194" spans="3:3" ht="15" hidden="1" customHeight="1" x14ac:dyDescent="0.25">
      <c r="C194" s="2"/>
    </row>
    <row r="195" spans="3:3" ht="15" hidden="1" customHeight="1" x14ac:dyDescent="0.25">
      <c r="C195" s="2"/>
    </row>
    <row r="196" spans="3:3" ht="15" hidden="1" customHeight="1" x14ac:dyDescent="0.25">
      <c r="C196" s="2"/>
    </row>
    <row r="197" spans="3:3" ht="15" hidden="1" customHeight="1" x14ac:dyDescent="0.25">
      <c r="C197" s="2"/>
    </row>
    <row r="198" spans="3:3" ht="15" hidden="1" customHeight="1" x14ac:dyDescent="0.25">
      <c r="C198" s="2"/>
    </row>
    <row r="199" spans="3:3" ht="15" hidden="1" customHeight="1" x14ac:dyDescent="0.25">
      <c r="C199" s="2"/>
    </row>
    <row r="200" spans="3:3" ht="15" hidden="1" customHeight="1" x14ac:dyDescent="0.25">
      <c r="C200" s="2"/>
    </row>
    <row r="201" spans="3:3" ht="15" hidden="1" customHeight="1" x14ac:dyDescent="0.25">
      <c r="C201" s="2"/>
    </row>
    <row r="202" spans="3:3" ht="15" hidden="1" customHeight="1" x14ac:dyDescent="0.25">
      <c r="C202" s="2"/>
    </row>
    <row r="203" spans="3:3" ht="15" hidden="1" customHeight="1" x14ac:dyDescent="0.25">
      <c r="C203" s="2"/>
    </row>
    <row r="204" spans="3:3" ht="15" hidden="1" customHeight="1" x14ac:dyDescent="0.25">
      <c r="C204" s="2"/>
    </row>
    <row r="205" spans="3:3" ht="15" hidden="1" customHeight="1" x14ac:dyDescent="0.25">
      <c r="C205" s="2"/>
    </row>
    <row r="206" spans="3:3" ht="15" hidden="1" customHeight="1" x14ac:dyDescent="0.25">
      <c r="C206" s="2"/>
    </row>
    <row r="207" spans="3:3" ht="15" hidden="1" customHeight="1" x14ac:dyDescent="0.25">
      <c r="C207" s="2"/>
    </row>
    <row r="208" spans="3:3" ht="15" hidden="1" customHeight="1" x14ac:dyDescent="0.25">
      <c r="C208" s="2"/>
    </row>
    <row r="209" spans="3:3" ht="15" hidden="1" customHeight="1" x14ac:dyDescent="0.25">
      <c r="C209" s="2"/>
    </row>
    <row r="210" spans="3:3" ht="15" hidden="1" customHeight="1" x14ac:dyDescent="0.25">
      <c r="C210" s="2"/>
    </row>
    <row r="211" spans="3:3" ht="15" hidden="1" customHeight="1" x14ac:dyDescent="0.25">
      <c r="C211" s="2"/>
    </row>
    <row r="212" spans="3:3" ht="15" hidden="1" customHeight="1" x14ac:dyDescent="0.25">
      <c r="C212" s="2"/>
    </row>
    <row r="213" spans="3:3" ht="15" hidden="1" customHeight="1" x14ac:dyDescent="0.25">
      <c r="C213" s="2"/>
    </row>
    <row r="214" spans="3:3" ht="15" hidden="1" customHeight="1" x14ac:dyDescent="0.25">
      <c r="C214" s="2"/>
    </row>
    <row r="215" spans="3:3" ht="15" hidden="1" customHeight="1" x14ac:dyDescent="0.25">
      <c r="C215" s="2"/>
    </row>
    <row r="216" spans="3:3" ht="15" hidden="1" customHeight="1" x14ac:dyDescent="0.25">
      <c r="C216" s="2"/>
    </row>
    <row r="217" spans="3:3" ht="15" hidden="1" customHeight="1" x14ac:dyDescent="0.25">
      <c r="C217" s="2"/>
    </row>
    <row r="218" spans="3:3" ht="15" hidden="1" customHeight="1" x14ac:dyDescent="0.25">
      <c r="C218" s="2"/>
    </row>
    <row r="219" spans="3:3" ht="15" hidden="1" customHeight="1" x14ac:dyDescent="0.25">
      <c r="C219" s="2"/>
    </row>
    <row r="220" spans="3:3" ht="15" hidden="1" customHeight="1" x14ac:dyDescent="0.25">
      <c r="C220" s="2"/>
    </row>
    <row r="221" spans="3:3" ht="15" hidden="1" customHeight="1" x14ac:dyDescent="0.25">
      <c r="C221" s="2"/>
    </row>
    <row r="222" spans="3:3" ht="15" hidden="1" customHeight="1" x14ac:dyDescent="0.25">
      <c r="C222" s="2"/>
    </row>
    <row r="223" spans="3:3" ht="15" hidden="1" customHeight="1" x14ac:dyDescent="0.25">
      <c r="C223" s="2"/>
    </row>
    <row r="224" spans="3:3" ht="15" hidden="1" customHeight="1" x14ac:dyDescent="0.25">
      <c r="C224" s="2"/>
    </row>
    <row r="225" spans="3:3" ht="15" hidden="1" customHeight="1" x14ac:dyDescent="0.25">
      <c r="C225" s="2"/>
    </row>
    <row r="226" spans="3:3" ht="15" hidden="1" customHeight="1" x14ac:dyDescent="0.25">
      <c r="C226" s="2"/>
    </row>
    <row r="227" spans="3:3" ht="15" hidden="1" customHeight="1" x14ac:dyDescent="0.25">
      <c r="C227" s="2"/>
    </row>
    <row r="228" spans="3:3" ht="15" hidden="1" customHeight="1" x14ac:dyDescent="0.25">
      <c r="C228" s="2"/>
    </row>
    <row r="229" spans="3:3" ht="15" hidden="1" customHeight="1" x14ac:dyDescent="0.25">
      <c r="C229" s="2"/>
    </row>
    <row r="230" spans="3:3" ht="15" hidden="1" customHeight="1" x14ac:dyDescent="0.25">
      <c r="C230" s="2"/>
    </row>
    <row r="231" spans="3:3" ht="15" hidden="1" customHeight="1" x14ac:dyDescent="0.25">
      <c r="C231" s="2"/>
    </row>
    <row r="232" spans="3:3" ht="15" hidden="1" customHeight="1" x14ac:dyDescent="0.25">
      <c r="C232" s="2"/>
    </row>
    <row r="233" spans="3:3" ht="15" hidden="1" customHeight="1" x14ac:dyDescent="0.25">
      <c r="C233" s="2"/>
    </row>
    <row r="234" spans="3:3" ht="15" hidden="1" customHeight="1" x14ac:dyDescent="0.25">
      <c r="C234" s="2"/>
    </row>
    <row r="235" spans="3:3" ht="15" hidden="1" customHeight="1" x14ac:dyDescent="0.25">
      <c r="C235" s="2"/>
    </row>
    <row r="236" spans="3:3" ht="15" hidden="1" customHeight="1" x14ac:dyDescent="0.25">
      <c r="C236" s="2"/>
    </row>
    <row r="237" spans="3:3" ht="15" hidden="1" customHeight="1" x14ac:dyDescent="0.25">
      <c r="C237" s="2"/>
    </row>
    <row r="238" spans="3:3" ht="15" hidden="1" customHeight="1" x14ac:dyDescent="0.25">
      <c r="C238" s="2"/>
    </row>
    <row r="239" spans="3:3" ht="15" hidden="1" customHeight="1" x14ac:dyDescent="0.25">
      <c r="C239" s="2"/>
    </row>
    <row r="240" spans="3:3" ht="15" hidden="1" customHeight="1" x14ac:dyDescent="0.25">
      <c r="C240" s="2"/>
    </row>
    <row r="241" spans="3:3" ht="15" hidden="1" customHeight="1" x14ac:dyDescent="0.25">
      <c r="C241" s="2"/>
    </row>
    <row r="242" spans="3:3" ht="15" hidden="1" customHeight="1" x14ac:dyDescent="0.25">
      <c r="C242" s="2"/>
    </row>
    <row r="243" spans="3:3" ht="15" hidden="1" customHeight="1" x14ac:dyDescent="0.25">
      <c r="C243" s="2"/>
    </row>
    <row r="244" spans="3:3" ht="15" hidden="1" customHeight="1" x14ac:dyDescent="0.25">
      <c r="C244" s="2"/>
    </row>
    <row r="245" spans="3:3" ht="15" hidden="1" customHeight="1" x14ac:dyDescent="0.25">
      <c r="C245" s="2"/>
    </row>
    <row r="246" spans="3:3" ht="15" hidden="1" customHeight="1" x14ac:dyDescent="0.25">
      <c r="C246" s="2"/>
    </row>
    <row r="247" spans="3:3" ht="15" hidden="1" customHeight="1" x14ac:dyDescent="0.25">
      <c r="C247" s="2"/>
    </row>
    <row r="248" spans="3:3" ht="15" hidden="1" customHeight="1" x14ac:dyDescent="0.25">
      <c r="C248" s="2"/>
    </row>
    <row r="249" spans="3:3" ht="15" hidden="1" customHeight="1" x14ac:dyDescent="0.25">
      <c r="C249" s="2"/>
    </row>
    <row r="250" spans="3:3" ht="15" hidden="1" customHeight="1" x14ac:dyDescent="0.25">
      <c r="C250" s="2"/>
    </row>
    <row r="251" spans="3:3" ht="15" hidden="1" customHeight="1" x14ac:dyDescent="0.25">
      <c r="C251" s="2"/>
    </row>
    <row r="252" spans="3:3" ht="15" hidden="1" customHeight="1" x14ac:dyDescent="0.25">
      <c r="C252" s="2"/>
    </row>
    <row r="253" spans="3:3" ht="15" hidden="1" customHeight="1" x14ac:dyDescent="0.25">
      <c r="C253" s="2"/>
    </row>
    <row r="254" spans="3:3" ht="15" hidden="1" customHeight="1" x14ac:dyDescent="0.25">
      <c r="C254" s="2"/>
    </row>
    <row r="255" spans="3:3" ht="15" hidden="1" customHeight="1" x14ac:dyDescent="0.25">
      <c r="C255" s="2"/>
    </row>
    <row r="256" spans="3:3" ht="15" hidden="1" customHeight="1" x14ac:dyDescent="0.25">
      <c r="C256" s="2"/>
    </row>
    <row r="257" spans="3:3" ht="15" hidden="1" customHeight="1" x14ac:dyDescent="0.25">
      <c r="C257" s="2"/>
    </row>
    <row r="258" spans="3:3" ht="15" hidden="1" customHeight="1" x14ac:dyDescent="0.25">
      <c r="C258" s="2"/>
    </row>
    <row r="259" spans="3:3" ht="15" hidden="1" customHeight="1" x14ac:dyDescent="0.25">
      <c r="C259" s="2"/>
    </row>
    <row r="260" spans="3:3" ht="15" hidden="1" customHeight="1" x14ac:dyDescent="0.25">
      <c r="C260" s="2"/>
    </row>
    <row r="261" spans="3:3" ht="15" hidden="1" customHeight="1" x14ac:dyDescent="0.25">
      <c r="C261" s="2"/>
    </row>
    <row r="262" spans="3:3" ht="15" hidden="1" customHeight="1" x14ac:dyDescent="0.25">
      <c r="C262" s="2"/>
    </row>
    <row r="263" spans="3:3" ht="15" hidden="1" customHeight="1" x14ac:dyDescent="0.25">
      <c r="C263" s="2"/>
    </row>
    <row r="264" spans="3:3" ht="15" hidden="1" customHeight="1" x14ac:dyDescent="0.25">
      <c r="C264" s="2"/>
    </row>
    <row r="265" spans="3:3" ht="15" hidden="1" customHeight="1" x14ac:dyDescent="0.25">
      <c r="C265" s="2"/>
    </row>
    <row r="266" spans="3:3" ht="15" hidden="1" customHeight="1" x14ac:dyDescent="0.25">
      <c r="C266" s="2"/>
    </row>
    <row r="267" spans="3:3" ht="15" hidden="1" customHeight="1" x14ac:dyDescent="0.25">
      <c r="C267" s="2"/>
    </row>
    <row r="268" spans="3:3" ht="15" hidden="1" customHeight="1" x14ac:dyDescent="0.25">
      <c r="C268" s="2"/>
    </row>
    <row r="269" spans="3:3" ht="15" hidden="1" customHeight="1" x14ac:dyDescent="0.25">
      <c r="C269" s="2"/>
    </row>
    <row r="270" spans="3:3" ht="15" hidden="1" customHeight="1" x14ac:dyDescent="0.25">
      <c r="C270" s="2"/>
    </row>
    <row r="271" spans="3:3" ht="15" hidden="1" customHeight="1" x14ac:dyDescent="0.25">
      <c r="C271" s="2"/>
    </row>
    <row r="272" spans="3:3" ht="15" hidden="1" customHeight="1" x14ac:dyDescent="0.25">
      <c r="C272" s="2"/>
    </row>
    <row r="273" spans="3:3" ht="15" hidden="1" customHeight="1" x14ac:dyDescent="0.25">
      <c r="C273" s="2"/>
    </row>
    <row r="274" spans="3:3" ht="15" hidden="1" customHeight="1" x14ac:dyDescent="0.25">
      <c r="C274" s="2"/>
    </row>
    <row r="275" spans="3:3" ht="15" hidden="1" customHeight="1" x14ac:dyDescent="0.25">
      <c r="C275" s="2"/>
    </row>
    <row r="276" spans="3:3" ht="15" hidden="1" customHeight="1" x14ac:dyDescent="0.25">
      <c r="C276" s="2"/>
    </row>
    <row r="277" spans="3:3" ht="15" hidden="1" customHeight="1" x14ac:dyDescent="0.25">
      <c r="C277" s="2"/>
    </row>
    <row r="278" spans="3:3" ht="15" hidden="1" customHeight="1" x14ac:dyDescent="0.25">
      <c r="C278" s="2"/>
    </row>
    <row r="279" spans="3:3" ht="15" hidden="1" customHeight="1" x14ac:dyDescent="0.25">
      <c r="C279" s="2"/>
    </row>
    <row r="280" spans="3:3" ht="15" hidden="1" customHeight="1" x14ac:dyDescent="0.25">
      <c r="C280" s="2"/>
    </row>
    <row r="281" spans="3:3" ht="15" hidden="1" customHeight="1" x14ac:dyDescent="0.25">
      <c r="C281" s="2"/>
    </row>
    <row r="282" spans="3:3" ht="15" hidden="1" customHeight="1" x14ac:dyDescent="0.25">
      <c r="C282" s="2"/>
    </row>
    <row r="283" spans="3:3" ht="15" hidden="1" customHeight="1" x14ac:dyDescent="0.25">
      <c r="C283" s="2"/>
    </row>
    <row r="284" spans="3:3" ht="15" hidden="1" customHeight="1" x14ac:dyDescent="0.25">
      <c r="C284" s="2"/>
    </row>
    <row r="285" spans="3:3" ht="15" hidden="1" customHeight="1" x14ac:dyDescent="0.25">
      <c r="C285" s="2"/>
    </row>
    <row r="286" spans="3:3" ht="15" hidden="1" customHeight="1" x14ac:dyDescent="0.25">
      <c r="C286" s="2"/>
    </row>
    <row r="287" spans="3:3" ht="15" hidden="1" customHeight="1" x14ac:dyDescent="0.25">
      <c r="C287" s="2"/>
    </row>
    <row r="288" spans="3:3" ht="15" hidden="1" customHeight="1" x14ac:dyDescent="0.25">
      <c r="C288" s="2"/>
    </row>
    <row r="289" spans="3:3" ht="15" hidden="1" customHeight="1" x14ac:dyDescent="0.25">
      <c r="C289" s="2"/>
    </row>
    <row r="290" spans="3:3" ht="15" hidden="1" customHeight="1" x14ac:dyDescent="0.25">
      <c r="C290" s="2"/>
    </row>
    <row r="291" spans="3:3" ht="15" hidden="1" customHeight="1" x14ac:dyDescent="0.25">
      <c r="C291" s="2"/>
    </row>
    <row r="292" spans="3:3" ht="15" hidden="1" customHeight="1" x14ac:dyDescent="0.25">
      <c r="C292" s="2"/>
    </row>
    <row r="293" spans="3:3" ht="15" hidden="1" customHeight="1" x14ac:dyDescent="0.25">
      <c r="C293" s="2"/>
    </row>
    <row r="294" spans="3:3" ht="15" hidden="1" customHeight="1" x14ac:dyDescent="0.25">
      <c r="C294" s="2"/>
    </row>
    <row r="295" spans="3:3" ht="15" hidden="1" customHeight="1" x14ac:dyDescent="0.25">
      <c r="C295" s="2"/>
    </row>
    <row r="296" spans="3:3" ht="15" hidden="1" customHeight="1" x14ac:dyDescent="0.25">
      <c r="C296" s="2"/>
    </row>
    <row r="297" spans="3:3" ht="15" hidden="1" customHeight="1" x14ac:dyDescent="0.25">
      <c r="C297" s="2"/>
    </row>
    <row r="298" spans="3:3" ht="15" hidden="1" customHeight="1" x14ac:dyDescent="0.25">
      <c r="C298" s="2"/>
    </row>
    <row r="299" spans="3:3" ht="15" hidden="1" customHeight="1" x14ac:dyDescent="0.25">
      <c r="C299" s="2"/>
    </row>
    <row r="300" spans="3:3" ht="15" hidden="1" customHeight="1" x14ac:dyDescent="0.25">
      <c r="C300" s="2"/>
    </row>
    <row r="301" spans="3:3" ht="15" hidden="1" customHeight="1" x14ac:dyDescent="0.25">
      <c r="C301" s="2"/>
    </row>
    <row r="302" spans="3:3" ht="15" hidden="1" customHeight="1" x14ac:dyDescent="0.25">
      <c r="C302" s="2"/>
    </row>
    <row r="303" spans="3:3" ht="15" hidden="1" customHeight="1" x14ac:dyDescent="0.25">
      <c r="C303" s="2"/>
    </row>
    <row r="304" spans="3:3" ht="15" hidden="1" customHeight="1" x14ac:dyDescent="0.25">
      <c r="C304" s="2"/>
    </row>
    <row r="305" spans="3:3" ht="15" hidden="1" customHeight="1" x14ac:dyDescent="0.25">
      <c r="C305" s="2"/>
    </row>
    <row r="306" spans="3:3" ht="15" hidden="1" customHeight="1" x14ac:dyDescent="0.25">
      <c r="C306" s="2"/>
    </row>
    <row r="307" spans="3:3" ht="15" hidden="1" customHeight="1" x14ac:dyDescent="0.25">
      <c r="C307" s="2"/>
    </row>
    <row r="308" spans="3:3" ht="15" hidden="1" customHeight="1" x14ac:dyDescent="0.25">
      <c r="C308" s="2"/>
    </row>
    <row r="309" spans="3:3" ht="15" hidden="1" customHeight="1" x14ac:dyDescent="0.25">
      <c r="C309" s="2"/>
    </row>
    <row r="310" spans="3:3" ht="15" hidden="1" customHeight="1" x14ac:dyDescent="0.25">
      <c r="C310" s="2"/>
    </row>
    <row r="311" spans="3:3" ht="15" hidden="1" customHeight="1" x14ac:dyDescent="0.25">
      <c r="C311" s="2"/>
    </row>
    <row r="312" spans="3:3" ht="15" hidden="1" customHeight="1" x14ac:dyDescent="0.25">
      <c r="C312" s="2"/>
    </row>
    <row r="313" spans="3:3" ht="15" hidden="1" customHeight="1" x14ac:dyDescent="0.25">
      <c r="C313" s="2"/>
    </row>
    <row r="314" spans="3:3" ht="15" hidden="1" customHeight="1" x14ac:dyDescent="0.25">
      <c r="C314" s="2"/>
    </row>
    <row r="315" spans="3:3" ht="15" hidden="1" customHeight="1" x14ac:dyDescent="0.25">
      <c r="C315" s="2"/>
    </row>
    <row r="316" spans="3:3" ht="15" hidden="1" customHeight="1" x14ac:dyDescent="0.25">
      <c r="C316" s="2"/>
    </row>
    <row r="317" spans="3:3" ht="15" hidden="1" customHeight="1" x14ac:dyDescent="0.25">
      <c r="C317" s="2"/>
    </row>
    <row r="318" spans="3:3" ht="15" hidden="1" customHeight="1" x14ac:dyDescent="0.25">
      <c r="C318" s="2"/>
    </row>
    <row r="319" spans="3:3" ht="15" hidden="1" customHeight="1" x14ac:dyDescent="0.25">
      <c r="C319" s="2"/>
    </row>
    <row r="320" spans="3:3" ht="15" hidden="1" customHeight="1" x14ac:dyDescent="0.25">
      <c r="C320" s="2"/>
    </row>
    <row r="321" spans="3:3" ht="15" hidden="1" customHeight="1" x14ac:dyDescent="0.25">
      <c r="C321" s="2"/>
    </row>
    <row r="322" spans="3:3" ht="15" hidden="1" customHeight="1" x14ac:dyDescent="0.25">
      <c r="C322" s="2"/>
    </row>
    <row r="323" spans="3:3" ht="15" hidden="1" customHeight="1" x14ac:dyDescent="0.25">
      <c r="C323" s="2"/>
    </row>
    <row r="324" spans="3:3" ht="15" hidden="1" customHeight="1" x14ac:dyDescent="0.25">
      <c r="C324" s="2"/>
    </row>
    <row r="325" spans="3:3" ht="15" hidden="1" customHeight="1" x14ac:dyDescent="0.25">
      <c r="C325" s="2"/>
    </row>
    <row r="326" spans="3:3" ht="15" hidden="1" customHeight="1" x14ac:dyDescent="0.25">
      <c r="C326" s="2"/>
    </row>
    <row r="327" spans="3:3" ht="15" hidden="1" customHeight="1" x14ac:dyDescent="0.25">
      <c r="C327" s="2"/>
    </row>
  </sheetData>
  <sheetProtection algorithmName="SHA-512" hashValue="Zbjh2p4yw7jHf2UIPSrdkN8aF3nIiBvDeWCHiGTto/N7upqW05hQTwAeJgm084KtEatNG1Vdlmm/G7jZLq7/yQ==" saltValue="MeKP9xZlRo4Jx2aIxIzFzQ==" spinCount="100000" sheet="1" objects="1" scenarios="1" sort="0" autoFilter="0"/>
  <protectedRanges>
    <protectedRange password="9828" sqref="A15:B112 D15:D112 E15:E22 E23:F23 E24:E32 E33:F33 E34:E55 E56:F56 E57:E68 E69:F69 E70:E78 E79:F79 E80:E84 E85:F85 E86:E112" name="Range1"/>
  </protectedRanges>
  <autoFilter ref="A15:F15">
    <filterColumn colId="4" showButton="0"/>
  </autoFilter>
  <mergeCells count="104">
    <mergeCell ref="E110:F110"/>
    <mergeCell ref="E111:F111"/>
    <mergeCell ref="E112:F112"/>
    <mergeCell ref="E105:F105"/>
    <mergeCell ref="E106:F106"/>
    <mergeCell ref="E107:F107"/>
    <mergeCell ref="E108:F108"/>
    <mergeCell ref="E109:F109"/>
    <mergeCell ref="E100:F100"/>
    <mergeCell ref="E101:F101"/>
    <mergeCell ref="E102:F102"/>
    <mergeCell ref="E103:F103"/>
    <mergeCell ref="E104:F104"/>
    <mergeCell ref="E95:F95"/>
    <mergeCell ref="E96:F96"/>
    <mergeCell ref="E97:F97"/>
    <mergeCell ref="E98:F98"/>
    <mergeCell ref="E99:F99"/>
    <mergeCell ref="E90:F90"/>
    <mergeCell ref="E91:F91"/>
    <mergeCell ref="E92:F92"/>
    <mergeCell ref="E93:F93"/>
    <mergeCell ref="E94:F94"/>
    <mergeCell ref="A85:F85"/>
    <mergeCell ref="E86:F86"/>
    <mergeCell ref="E87:F87"/>
    <mergeCell ref="E88:F88"/>
    <mergeCell ref="E89:F89"/>
    <mergeCell ref="E81:F81"/>
    <mergeCell ref="E82:F82"/>
    <mergeCell ref="E83:F83"/>
    <mergeCell ref="E84:F84"/>
    <mergeCell ref="A79:F79"/>
    <mergeCell ref="E75:F75"/>
    <mergeCell ref="E76:F76"/>
    <mergeCell ref="E77:F77"/>
    <mergeCell ref="E78:F78"/>
    <mergeCell ref="E80:F80"/>
    <mergeCell ref="E70:F70"/>
    <mergeCell ref="E71:F71"/>
    <mergeCell ref="E72:F72"/>
    <mergeCell ref="E73:F73"/>
    <mergeCell ref="E74:F74"/>
    <mergeCell ref="E65:F65"/>
    <mergeCell ref="E66:F66"/>
    <mergeCell ref="E67:F67"/>
    <mergeCell ref="E68:F68"/>
    <mergeCell ref="A69:F69"/>
    <mergeCell ref="E60:F60"/>
    <mergeCell ref="E61:F61"/>
    <mergeCell ref="E62:F62"/>
    <mergeCell ref="E63:F63"/>
    <mergeCell ref="E64:F64"/>
    <mergeCell ref="E55:F55"/>
    <mergeCell ref="A56:F56"/>
    <mergeCell ref="E57:F57"/>
    <mergeCell ref="E58:F58"/>
    <mergeCell ref="E59:F59"/>
    <mergeCell ref="E50:F50"/>
    <mergeCell ref="E51:F51"/>
    <mergeCell ref="E52:F52"/>
    <mergeCell ref="E53:F53"/>
    <mergeCell ref="E54:F54"/>
    <mergeCell ref="E45:F45"/>
    <mergeCell ref="E46:F46"/>
    <mergeCell ref="E47:F47"/>
    <mergeCell ref="E48:F48"/>
    <mergeCell ref="E49:F49"/>
    <mergeCell ref="E40:F40"/>
    <mergeCell ref="E41:F41"/>
    <mergeCell ref="E42:F42"/>
    <mergeCell ref="E43:F43"/>
    <mergeCell ref="E44:F44"/>
    <mergeCell ref="E39:F39"/>
    <mergeCell ref="E31:F31"/>
    <mergeCell ref="E32:F32"/>
    <mergeCell ref="A23:F23"/>
    <mergeCell ref="A33:F33"/>
    <mergeCell ref="E34:F34"/>
    <mergeCell ref="E26:F26"/>
    <mergeCell ref="E27:F27"/>
    <mergeCell ref="E28:F28"/>
    <mergeCell ref="E29:F29"/>
    <mergeCell ref="E30:F30"/>
    <mergeCell ref="E24:F24"/>
    <mergeCell ref="E25:F25"/>
    <mergeCell ref="E35:F35"/>
    <mergeCell ref="E36:F36"/>
    <mergeCell ref="A4:B4"/>
    <mergeCell ref="A2:B2"/>
    <mergeCell ref="A3:B3"/>
    <mergeCell ref="D2:F2"/>
    <mergeCell ref="D3:F3"/>
    <mergeCell ref="E37:F37"/>
    <mergeCell ref="E38:F38"/>
    <mergeCell ref="A1:F1"/>
    <mergeCell ref="E20:F20"/>
    <mergeCell ref="E21:F21"/>
    <mergeCell ref="E22:F22"/>
    <mergeCell ref="E15:F15"/>
    <mergeCell ref="E16:F16"/>
    <mergeCell ref="E17:F17"/>
    <mergeCell ref="E18:F18"/>
    <mergeCell ref="E19:F19"/>
  </mergeCells>
  <conditionalFormatting sqref="A85 A80:B84 A79 A70:B78 A69 A57:B68 A56 A34:B55 A33 A24:B32 A23 A1:A3 A86:B1048576 D113:XFD1048576 A15:B22 D2:D3 D15:E15 E16:E22 E24:E32 E34:E55 E57:E68 E70:E78 E80:E84 G1:XFD112 E86:E112 A5:A14">
    <cfRule type="cellIs" dxfId="123" priority="6" operator="equal">
      <formula>0</formula>
    </cfRule>
  </conditionalFormatting>
  <conditionalFormatting sqref="D16:D22 D24:D32 D34:D55 D57:D68 D70:D78 D80:D84 D86:D112">
    <cfRule type="cellIs" dxfId="122" priority="1" operator="equal">
      <formula>"L"</formula>
    </cfRule>
    <cfRule type="cellIs" dxfId="121" priority="2" operator="equal">
      <formula>"M"</formula>
    </cfRule>
    <cfRule type="cellIs" dxfId="120" priority="3" operator="equal">
      <formula>"H"</formula>
    </cfRule>
    <cfRule type="cellIs" dxfId="119" priority="4" operator="equal">
      <formula>"VH"</formula>
    </cfRule>
  </conditionalFormatting>
  <conditionalFormatting sqref="D16:D22 D24:D32 D34:D55 D57:D68 D70:D78 D80:D84 D86:D112">
    <cfRule type="cellIs" dxfId="118" priority="5" operator="equal">
      <formula>FALSE</formula>
    </cfRule>
  </conditionalFormatting>
  <pageMargins left="0.7" right="0.7" top="0.75" bottom="0.75" header="0.3" footer="0.3"/>
  <pageSetup paperSize="9" scale="56" fitToHeight="0" orientation="portrait" r:id="rId1"/>
  <headerFooter>
    <oddFooter>&amp;CDWI - Private Water Risk Assessment tool V2.0 -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195"/>
  <sheetViews>
    <sheetView zoomScaleNormal="100" workbookViewId="0">
      <selection activeCell="A14" sqref="A14"/>
    </sheetView>
  </sheetViews>
  <sheetFormatPr defaultColWidth="0" defaultRowHeight="15" customHeight="1" zeroHeight="1" x14ac:dyDescent="0.25"/>
  <cols>
    <col min="1" max="1" width="18" style="39" customWidth="1"/>
    <col min="2" max="4" width="35.42578125" style="39" customWidth="1"/>
    <col min="5" max="16384" width="9.140625" style="39" hidden="1"/>
  </cols>
  <sheetData>
    <row r="1" spans="1:4" ht="57" customHeight="1" x14ac:dyDescent="0.25">
      <c r="A1" s="271" t="s">
        <v>780</v>
      </c>
      <c r="B1" s="271"/>
      <c r="C1" s="271"/>
      <c r="D1" s="271"/>
    </row>
    <row r="2" spans="1:4" x14ac:dyDescent="0.25">
      <c r="A2" s="218" t="str">
        <f>Supply_Details!B3</f>
        <v xml:space="preserve">Local Authority: </v>
      </c>
      <c r="B2" s="219"/>
      <c r="C2" s="272" t="str">
        <f>CONCATENATE(Supply_Details!C3:D3," ",Supply_Details!C4:D4)</f>
        <v xml:space="preserve">Supply Reference: </v>
      </c>
      <c r="D2" s="272"/>
    </row>
    <row r="3" spans="1:4" ht="29.25" customHeight="1" x14ac:dyDescent="0.25">
      <c r="A3" s="218" t="str">
        <f>Supply_Details!E2</f>
        <v xml:space="preserve">Supply Name &amp; Address: </v>
      </c>
      <c r="B3" s="219"/>
      <c r="C3" s="273">
        <f>Supply_Details!E6</f>
        <v>0</v>
      </c>
      <c r="D3" s="272"/>
    </row>
    <row r="4" spans="1:4" ht="17.25" customHeight="1" x14ac:dyDescent="0.25">
      <c r="A4" s="110" t="s">
        <v>570</v>
      </c>
      <c r="B4" s="43" t="s">
        <v>660</v>
      </c>
      <c r="C4" s="113" t="s">
        <v>585</v>
      </c>
      <c r="D4" s="43"/>
    </row>
    <row r="5" spans="1:4" x14ac:dyDescent="0.25">
      <c r="A5" s="111" t="s">
        <v>671</v>
      </c>
      <c r="B5" s="274" t="s">
        <v>648</v>
      </c>
      <c r="C5" s="275"/>
      <c r="D5" s="276"/>
    </row>
    <row r="6" spans="1:4" ht="17.25" customHeight="1" x14ac:dyDescent="0.25">
      <c r="A6" s="112" t="s">
        <v>658</v>
      </c>
      <c r="B6" s="277" t="s">
        <v>659</v>
      </c>
      <c r="C6" s="277"/>
      <c r="D6" s="277"/>
    </row>
    <row r="7" spans="1:4" ht="17.25" customHeight="1" x14ac:dyDescent="0.25">
      <c r="A7" s="268" t="s">
        <v>751</v>
      </c>
      <c r="B7" s="269"/>
      <c r="C7" s="269"/>
      <c r="D7" s="270"/>
    </row>
    <row r="8" spans="1:4" ht="17.25" customHeight="1" x14ac:dyDescent="0.25">
      <c r="A8" s="267" t="s">
        <v>749</v>
      </c>
      <c r="B8" s="267"/>
      <c r="C8" s="243"/>
      <c r="D8" s="243"/>
    </row>
    <row r="9" spans="1:4" ht="15" customHeight="1" x14ac:dyDescent="0.25">
      <c r="A9" s="259"/>
      <c r="B9" s="260"/>
      <c r="C9" s="260"/>
      <c r="D9" s="261"/>
    </row>
    <row r="10" spans="1:4" ht="17.25" customHeight="1" x14ac:dyDescent="0.25">
      <c r="A10" s="267" t="s">
        <v>750</v>
      </c>
      <c r="B10" s="267"/>
      <c r="C10" s="243"/>
      <c r="D10" s="243"/>
    </row>
    <row r="11" spans="1:4" x14ac:dyDescent="0.25">
      <c r="A11" s="254">
        <f>Supply_Details!B8</f>
        <v>0</v>
      </c>
      <c r="B11" s="255"/>
      <c r="C11" s="255"/>
      <c r="D11" s="256"/>
    </row>
    <row r="12" spans="1:4" x14ac:dyDescent="0.25">
      <c r="A12" s="265" t="s">
        <v>583</v>
      </c>
      <c r="B12" s="278" t="s">
        <v>584</v>
      </c>
      <c r="C12" s="278"/>
      <c r="D12" s="278"/>
    </row>
    <row r="13" spans="1:4" x14ac:dyDescent="0.25">
      <c r="A13" s="266"/>
      <c r="B13" s="262" t="s">
        <v>760</v>
      </c>
      <c r="C13" s="263"/>
      <c r="D13" s="264"/>
    </row>
    <row r="14" spans="1:4" s="40" customFormat="1" ht="33" customHeight="1" x14ac:dyDescent="0.25">
      <c r="A14" s="117" t="s">
        <v>758</v>
      </c>
      <c r="B14" s="258" t="e">
        <f>VLOOKUP(A14,Lookup_Admin!A:G,6,FALSE)</f>
        <v>#N/A</v>
      </c>
      <c r="C14" s="258"/>
      <c r="D14" s="258"/>
    </row>
    <row r="15" spans="1:4" s="40" customFormat="1" ht="33" customHeight="1" x14ac:dyDescent="0.25">
      <c r="A15" s="118" t="s">
        <v>759</v>
      </c>
      <c r="B15" s="46" t="e">
        <f>CONCATENATE("Severity"," = ",VLOOKUP(A14,Risk_Assessment!$G:$N,6,FALSE))</f>
        <v>#N/A</v>
      </c>
      <c r="C15" s="46" t="e">
        <f>CONCATENATE("Likelihood"," = ",VLOOKUP(A14,Risk_Assessment!$G:$N,5,FALSE))</f>
        <v>#N/A</v>
      </c>
      <c r="D15" s="46" t="e">
        <f>CONCATENATE("Risk Rating"," = ",VLOOKUP(A14,Risk_Assessment!$G:$N,7,FALSE))</f>
        <v>#N/A</v>
      </c>
    </row>
    <row r="16" spans="1:4" s="40" customFormat="1" ht="33" customHeight="1" x14ac:dyDescent="0.25">
      <c r="A16" s="41" t="s">
        <v>755</v>
      </c>
      <c r="B16" s="244" t="s">
        <v>778</v>
      </c>
      <c r="C16" s="245"/>
      <c r="D16" s="246"/>
    </row>
    <row r="17" spans="1:5" s="40" customFormat="1" ht="33" customHeight="1" x14ac:dyDescent="0.25">
      <c r="A17" s="41" t="s">
        <v>668</v>
      </c>
      <c r="B17" s="257" t="s">
        <v>647</v>
      </c>
      <c r="C17" s="257"/>
      <c r="D17" s="257"/>
    </row>
    <row r="18" spans="1:5" s="40" customFormat="1" ht="33" customHeight="1" x14ac:dyDescent="0.25">
      <c r="A18" s="41" t="s">
        <v>669</v>
      </c>
      <c r="B18" s="251" t="s">
        <v>657</v>
      </c>
      <c r="C18" s="252"/>
      <c r="D18" s="253"/>
    </row>
    <row r="19" spans="1:5" s="40" customFormat="1" ht="33" customHeight="1" x14ac:dyDescent="0.25">
      <c r="A19" s="41" t="s">
        <v>670</v>
      </c>
      <c r="B19" s="251"/>
      <c r="C19" s="252"/>
      <c r="D19" s="253"/>
    </row>
    <row r="20" spans="1:5" s="40" customFormat="1" ht="33" customHeight="1" x14ac:dyDescent="0.25">
      <c r="A20" s="41" t="s">
        <v>756</v>
      </c>
      <c r="B20" s="116"/>
      <c r="C20" s="119" t="s">
        <v>757</v>
      </c>
      <c r="D20" s="127" t="s">
        <v>779</v>
      </c>
    </row>
    <row r="21" spans="1:5" s="40" customFormat="1" ht="33" customHeight="1" x14ac:dyDescent="0.25">
      <c r="A21" s="41" t="s">
        <v>654</v>
      </c>
      <c r="B21" s="163"/>
      <c r="C21" s="44" t="s">
        <v>655</v>
      </c>
      <c r="D21" s="243"/>
      <c r="E21" s="243"/>
    </row>
    <row r="22" spans="1:5" s="40" customFormat="1" ht="15" customHeight="1" x14ac:dyDescent="0.25">
      <c r="A22" s="254"/>
      <c r="B22" s="255"/>
      <c r="C22" s="255"/>
      <c r="D22" s="256"/>
    </row>
    <row r="23" spans="1:5" s="40" customFormat="1" ht="15" customHeight="1" x14ac:dyDescent="0.25">
      <c r="A23" s="247" t="s">
        <v>761</v>
      </c>
      <c r="B23" s="248"/>
      <c r="C23" s="248"/>
      <c r="D23" s="249"/>
    </row>
    <row r="24" spans="1:5" ht="33" customHeight="1" x14ac:dyDescent="0.25">
      <c r="A24" s="117" t="s">
        <v>758</v>
      </c>
      <c r="B24" s="250" t="e">
        <f>VLOOKUP(A24,Lookup_Admin!A:G,6,FALSE)</f>
        <v>#N/A</v>
      </c>
      <c r="C24" s="250"/>
      <c r="D24" s="250"/>
    </row>
    <row r="25" spans="1:5" ht="33" customHeight="1" x14ac:dyDescent="0.25">
      <c r="A25" s="118" t="s">
        <v>759</v>
      </c>
      <c r="B25" s="45" t="e">
        <f>CONCATENATE("Severity"," = ",VLOOKUP(A24,Risk_Assessment!$G:$N,6,FALSE))</f>
        <v>#N/A</v>
      </c>
      <c r="C25" s="45" t="e">
        <f>CONCATENATE("Likelihood"," = ",VLOOKUP(A24,Risk_Assessment!$G:$N,5,FALSE))</f>
        <v>#N/A</v>
      </c>
      <c r="D25" s="45" t="e">
        <f>CONCATENATE("Risk Rating"," = ",VLOOKUP(A24,Risk_Assessment!$G:$N,7,FALSE))</f>
        <v>#N/A</v>
      </c>
    </row>
    <row r="26" spans="1:5" ht="33" customHeight="1" x14ac:dyDescent="0.25">
      <c r="A26" s="42" t="s">
        <v>755</v>
      </c>
      <c r="B26" s="244" t="s">
        <v>778</v>
      </c>
      <c r="C26" s="245"/>
      <c r="D26" s="246"/>
    </row>
    <row r="27" spans="1:5" ht="33" customHeight="1" x14ac:dyDescent="0.25">
      <c r="A27" s="42" t="s">
        <v>668</v>
      </c>
      <c r="B27" s="257" t="s">
        <v>647</v>
      </c>
      <c r="C27" s="257"/>
      <c r="D27" s="257"/>
    </row>
    <row r="28" spans="1:5" ht="33" customHeight="1" x14ac:dyDescent="0.25">
      <c r="A28" s="42" t="s">
        <v>669</v>
      </c>
      <c r="B28" s="251" t="s">
        <v>657</v>
      </c>
      <c r="C28" s="252"/>
      <c r="D28" s="253"/>
    </row>
    <row r="29" spans="1:5" ht="33" customHeight="1" x14ac:dyDescent="0.25">
      <c r="A29" s="42" t="s">
        <v>670</v>
      </c>
      <c r="B29" s="251"/>
      <c r="C29" s="252"/>
      <c r="D29" s="253"/>
    </row>
    <row r="30" spans="1:5" ht="33" customHeight="1" x14ac:dyDescent="0.25">
      <c r="A30" s="42" t="s">
        <v>756</v>
      </c>
      <c r="B30" s="116"/>
      <c r="C30" s="142" t="s">
        <v>757</v>
      </c>
      <c r="D30" s="127" t="s">
        <v>779</v>
      </c>
    </row>
    <row r="31" spans="1:5" ht="33" customHeight="1" x14ac:dyDescent="0.25">
      <c r="A31" s="42" t="s">
        <v>654</v>
      </c>
      <c r="B31" s="163"/>
      <c r="C31" s="142" t="s">
        <v>655</v>
      </c>
      <c r="D31" s="243"/>
      <c r="E31" s="243"/>
    </row>
    <row r="32" spans="1:5" x14ac:dyDescent="0.25">
      <c r="A32" s="254"/>
      <c r="B32" s="255"/>
      <c r="C32" s="255"/>
      <c r="D32" s="256"/>
    </row>
    <row r="33" spans="1:5" x14ac:dyDescent="0.25">
      <c r="A33" s="247" t="s">
        <v>762</v>
      </c>
      <c r="B33" s="248"/>
      <c r="C33" s="248"/>
      <c r="D33" s="249"/>
    </row>
    <row r="34" spans="1:5" ht="33" customHeight="1" x14ac:dyDescent="0.25">
      <c r="A34" s="117" t="s">
        <v>758</v>
      </c>
      <c r="B34" s="258" t="e">
        <f>VLOOKUP(A34,Lookup_Admin!A:G,6,FALSE)</f>
        <v>#N/A</v>
      </c>
      <c r="C34" s="258"/>
      <c r="D34" s="258"/>
    </row>
    <row r="35" spans="1:5" ht="33" customHeight="1" x14ac:dyDescent="0.25">
      <c r="A35" s="118" t="s">
        <v>759</v>
      </c>
      <c r="B35" s="119" t="e">
        <f>CONCATENATE("Severity"," = ",VLOOKUP(A34,Risk_Assessment!$G:$N,6,FALSE))</f>
        <v>#N/A</v>
      </c>
      <c r="C35" s="119" t="e">
        <f>CONCATENATE("Likelihood"," = ",VLOOKUP(A34,Risk_Assessment!$G:$N,5,FALSE))</f>
        <v>#N/A</v>
      </c>
      <c r="D35" s="119" t="e">
        <f>CONCATENATE("Risk Rating"," = ",VLOOKUP(A34,Risk_Assessment!$G:$N,7,FALSE))</f>
        <v>#N/A</v>
      </c>
    </row>
    <row r="36" spans="1:5" ht="33" customHeight="1" x14ac:dyDescent="0.25">
      <c r="A36" s="41" t="s">
        <v>755</v>
      </c>
      <c r="B36" s="244" t="s">
        <v>778</v>
      </c>
      <c r="C36" s="245"/>
      <c r="D36" s="246"/>
    </row>
    <row r="37" spans="1:5" ht="33" customHeight="1" x14ac:dyDescent="0.25">
      <c r="A37" s="41" t="s">
        <v>668</v>
      </c>
      <c r="B37" s="257" t="s">
        <v>647</v>
      </c>
      <c r="C37" s="257"/>
      <c r="D37" s="257"/>
    </row>
    <row r="38" spans="1:5" ht="33" customHeight="1" x14ac:dyDescent="0.25">
      <c r="A38" s="41" t="s">
        <v>669</v>
      </c>
      <c r="B38" s="251" t="s">
        <v>657</v>
      </c>
      <c r="C38" s="252"/>
      <c r="D38" s="253"/>
    </row>
    <row r="39" spans="1:5" ht="33" customHeight="1" x14ac:dyDescent="0.25">
      <c r="A39" s="41" t="s">
        <v>670</v>
      </c>
      <c r="B39" s="251"/>
      <c r="C39" s="252"/>
      <c r="D39" s="253"/>
    </row>
    <row r="40" spans="1:5" ht="33" customHeight="1" x14ac:dyDescent="0.25">
      <c r="A40" s="41" t="s">
        <v>756</v>
      </c>
      <c r="B40" s="116"/>
      <c r="C40" s="143" t="s">
        <v>757</v>
      </c>
      <c r="D40" s="127" t="s">
        <v>779</v>
      </c>
    </row>
    <row r="41" spans="1:5" ht="33" customHeight="1" x14ac:dyDescent="0.25">
      <c r="A41" s="41" t="s">
        <v>654</v>
      </c>
      <c r="B41" s="163"/>
      <c r="C41" s="143" t="s">
        <v>655</v>
      </c>
      <c r="D41" s="243"/>
      <c r="E41" s="243"/>
    </row>
    <row r="42" spans="1:5" x14ac:dyDescent="0.25">
      <c r="A42" s="254"/>
      <c r="B42" s="255"/>
      <c r="C42" s="255"/>
      <c r="D42" s="256"/>
    </row>
    <row r="43" spans="1:5" x14ac:dyDescent="0.25">
      <c r="A43" s="247" t="s">
        <v>763</v>
      </c>
      <c r="B43" s="248"/>
      <c r="C43" s="248"/>
      <c r="D43" s="249"/>
    </row>
    <row r="44" spans="1:5" ht="33" customHeight="1" x14ac:dyDescent="0.25">
      <c r="A44" s="117" t="s">
        <v>758</v>
      </c>
      <c r="B44" s="250" t="e">
        <f>VLOOKUP(A44,Lookup_Admin!A:G,6,FALSE)</f>
        <v>#N/A</v>
      </c>
      <c r="C44" s="250"/>
      <c r="D44" s="250"/>
    </row>
    <row r="45" spans="1:5" ht="33" customHeight="1" x14ac:dyDescent="0.25">
      <c r="A45" s="118" t="s">
        <v>759</v>
      </c>
      <c r="B45" s="121" t="e">
        <f>CONCATENATE("Severity"," = ",VLOOKUP(A44,Risk_Assessment!$G:$N,6,FALSE))</f>
        <v>#N/A</v>
      </c>
      <c r="C45" s="121" t="e">
        <f>CONCATENATE("Likelihood"," = ",VLOOKUP(A44,Risk_Assessment!$G:$N,5,FALSE))</f>
        <v>#N/A</v>
      </c>
      <c r="D45" s="121" t="e">
        <f>CONCATENATE("Risk Rating"," = ",VLOOKUP(A44,Risk_Assessment!$G:$N,7,FALSE))</f>
        <v>#N/A</v>
      </c>
    </row>
    <row r="46" spans="1:5" ht="33" customHeight="1" x14ac:dyDescent="0.25">
      <c r="A46" s="42" t="s">
        <v>755</v>
      </c>
      <c r="B46" s="244" t="s">
        <v>778</v>
      </c>
      <c r="C46" s="245"/>
      <c r="D46" s="246"/>
    </row>
    <row r="47" spans="1:5" ht="33" customHeight="1" x14ac:dyDescent="0.25">
      <c r="A47" s="42" t="s">
        <v>668</v>
      </c>
      <c r="B47" s="257" t="s">
        <v>647</v>
      </c>
      <c r="C47" s="257"/>
      <c r="D47" s="257"/>
    </row>
    <row r="48" spans="1:5" ht="33" customHeight="1" x14ac:dyDescent="0.25">
      <c r="A48" s="42" t="s">
        <v>669</v>
      </c>
      <c r="B48" s="251" t="s">
        <v>657</v>
      </c>
      <c r="C48" s="252"/>
      <c r="D48" s="253"/>
    </row>
    <row r="49" spans="1:5" ht="33" customHeight="1" x14ac:dyDescent="0.25">
      <c r="A49" s="42" t="s">
        <v>670</v>
      </c>
      <c r="B49" s="251"/>
      <c r="C49" s="252"/>
      <c r="D49" s="253"/>
    </row>
    <row r="50" spans="1:5" ht="33" customHeight="1" x14ac:dyDescent="0.25">
      <c r="A50" s="42" t="s">
        <v>756</v>
      </c>
      <c r="B50" s="116"/>
      <c r="C50" s="142" t="s">
        <v>757</v>
      </c>
      <c r="D50" s="127" t="s">
        <v>779</v>
      </c>
    </row>
    <row r="51" spans="1:5" ht="33" customHeight="1" x14ac:dyDescent="0.25">
      <c r="A51" s="42" t="s">
        <v>654</v>
      </c>
      <c r="B51" s="163"/>
      <c r="C51" s="142" t="s">
        <v>655</v>
      </c>
      <c r="D51" s="243"/>
      <c r="E51" s="243"/>
    </row>
    <row r="52" spans="1:5" x14ac:dyDescent="0.25">
      <c r="A52" s="254"/>
      <c r="B52" s="255"/>
      <c r="C52" s="255"/>
      <c r="D52" s="256"/>
    </row>
    <row r="53" spans="1:5" x14ac:dyDescent="0.25">
      <c r="A53" s="247" t="s">
        <v>764</v>
      </c>
      <c r="B53" s="248"/>
      <c r="C53" s="248"/>
      <c r="D53" s="249"/>
    </row>
    <row r="54" spans="1:5" ht="33" customHeight="1" x14ac:dyDescent="0.25">
      <c r="A54" s="117" t="s">
        <v>758</v>
      </c>
      <c r="B54" s="258" t="e">
        <f>VLOOKUP(A54,Lookup_Admin!A:G,6,FALSE)</f>
        <v>#N/A</v>
      </c>
      <c r="C54" s="258"/>
      <c r="D54" s="258"/>
    </row>
    <row r="55" spans="1:5" ht="33" customHeight="1" x14ac:dyDescent="0.25">
      <c r="A55" s="118" t="s">
        <v>759</v>
      </c>
      <c r="B55" s="120" t="e">
        <f>CONCATENATE("Severity"," = ",VLOOKUP(A54,Risk_Assessment!$G:$N,6,FALSE))</f>
        <v>#N/A</v>
      </c>
      <c r="C55" s="120" t="e">
        <f>CONCATENATE("Likelihood"," = ",VLOOKUP(A54,Risk_Assessment!$G:$N,5,FALSE))</f>
        <v>#N/A</v>
      </c>
      <c r="D55" s="120" t="e">
        <f>CONCATENATE("Risk Rating"," = ",VLOOKUP(A54,Risk_Assessment!$G:$N,7,FALSE))</f>
        <v>#N/A</v>
      </c>
    </row>
    <row r="56" spans="1:5" ht="33" customHeight="1" x14ac:dyDescent="0.25">
      <c r="A56" s="41" t="s">
        <v>755</v>
      </c>
      <c r="B56" s="244" t="s">
        <v>778</v>
      </c>
      <c r="C56" s="245"/>
      <c r="D56" s="246"/>
    </row>
    <row r="57" spans="1:5" ht="33" customHeight="1" x14ac:dyDescent="0.25">
      <c r="A57" s="41" t="s">
        <v>668</v>
      </c>
      <c r="B57" s="257" t="s">
        <v>647</v>
      </c>
      <c r="C57" s="257"/>
      <c r="D57" s="257"/>
    </row>
    <row r="58" spans="1:5" ht="33" customHeight="1" x14ac:dyDescent="0.25">
      <c r="A58" s="41" t="s">
        <v>669</v>
      </c>
      <c r="B58" s="251" t="s">
        <v>657</v>
      </c>
      <c r="C58" s="252"/>
      <c r="D58" s="253"/>
    </row>
    <row r="59" spans="1:5" ht="33" customHeight="1" x14ac:dyDescent="0.25">
      <c r="A59" s="41" t="s">
        <v>670</v>
      </c>
      <c r="B59" s="251"/>
      <c r="C59" s="252"/>
      <c r="D59" s="253"/>
    </row>
    <row r="60" spans="1:5" ht="33" customHeight="1" x14ac:dyDescent="0.25">
      <c r="A60" s="41" t="s">
        <v>756</v>
      </c>
      <c r="B60" s="116"/>
      <c r="C60" s="143" t="s">
        <v>757</v>
      </c>
      <c r="D60" s="127" t="s">
        <v>779</v>
      </c>
    </row>
    <row r="61" spans="1:5" ht="33" customHeight="1" x14ac:dyDescent="0.25">
      <c r="A61" s="41" t="s">
        <v>654</v>
      </c>
      <c r="B61" s="163"/>
      <c r="C61" s="143" t="s">
        <v>655</v>
      </c>
      <c r="D61" s="243"/>
      <c r="E61" s="243"/>
    </row>
    <row r="62" spans="1:5" x14ac:dyDescent="0.25">
      <c r="A62" s="254"/>
      <c r="B62" s="255"/>
      <c r="C62" s="255"/>
      <c r="D62" s="256"/>
    </row>
    <row r="63" spans="1:5" x14ac:dyDescent="0.25">
      <c r="A63" s="247" t="s">
        <v>765</v>
      </c>
      <c r="B63" s="248"/>
      <c r="C63" s="248"/>
      <c r="D63" s="249"/>
    </row>
    <row r="64" spans="1:5" ht="33" customHeight="1" x14ac:dyDescent="0.25">
      <c r="A64" s="117" t="s">
        <v>758</v>
      </c>
      <c r="B64" s="250" t="e">
        <f>VLOOKUP(A64,Lookup_Admin!A:G,6,FALSE)</f>
        <v>#N/A</v>
      </c>
      <c r="C64" s="250"/>
      <c r="D64" s="250"/>
    </row>
    <row r="65" spans="1:5" ht="33" customHeight="1" x14ac:dyDescent="0.25">
      <c r="A65" s="118" t="s">
        <v>759</v>
      </c>
      <c r="B65" s="121" t="e">
        <f>CONCATENATE("Severity"," = ",VLOOKUP(A64,Risk_Assessment!$G:$N,6,FALSE))</f>
        <v>#N/A</v>
      </c>
      <c r="C65" s="121" t="e">
        <f>CONCATENATE("Likelihood"," = ",VLOOKUP(A64,Risk_Assessment!$G:$N,5,FALSE))</f>
        <v>#N/A</v>
      </c>
      <c r="D65" s="121" t="e">
        <f>CONCATENATE("Risk Rating"," = ",VLOOKUP(A64,Risk_Assessment!$G:$N,7,FALSE))</f>
        <v>#N/A</v>
      </c>
    </row>
    <row r="66" spans="1:5" ht="33" customHeight="1" x14ac:dyDescent="0.25">
      <c r="A66" s="42" t="s">
        <v>755</v>
      </c>
      <c r="B66" s="244" t="s">
        <v>778</v>
      </c>
      <c r="C66" s="245"/>
      <c r="D66" s="246"/>
    </row>
    <row r="67" spans="1:5" ht="33" customHeight="1" x14ac:dyDescent="0.25">
      <c r="A67" s="42" t="s">
        <v>668</v>
      </c>
      <c r="B67" s="257" t="s">
        <v>647</v>
      </c>
      <c r="C67" s="257"/>
      <c r="D67" s="257"/>
    </row>
    <row r="68" spans="1:5" ht="33" customHeight="1" x14ac:dyDescent="0.25">
      <c r="A68" s="42" t="s">
        <v>669</v>
      </c>
      <c r="B68" s="251" t="s">
        <v>657</v>
      </c>
      <c r="C68" s="252"/>
      <c r="D68" s="253"/>
    </row>
    <row r="69" spans="1:5" ht="33" customHeight="1" x14ac:dyDescent="0.25">
      <c r="A69" s="42" t="s">
        <v>670</v>
      </c>
      <c r="B69" s="251"/>
      <c r="C69" s="252"/>
      <c r="D69" s="253"/>
    </row>
    <row r="70" spans="1:5" ht="33" customHeight="1" x14ac:dyDescent="0.25">
      <c r="A70" s="42" t="s">
        <v>756</v>
      </c>
      <c r="B70" s="116"/>
      <c r="C70" s="142" t="s">
        <v>757</v>
      </c>
      <c r="D70" s="127" t="s">
        <v>779</v>
      </c>
    </row>
    <row r="71" spans="1:5" ht="33" customHeight="1" x14ac:dyDescent="0.25">
      <c r="A71" s="42" t="s">
        <v>654</v>
      </c>
      <c r="B71" s="163"/>
      <c r="C71" s="142" t="s">
        <v>655</v>
      </c>
      <c r="D71" s="243"/>
      <c r="E71" s="243"/>
    </row>
    <row r="72" spans="1:5" x14ac:dyDescent="0.25">
      <c r="A72" s="254"/>
      <c r="B72" s="255"/>
      <c r="C72" s="255"/>
      <c r="D72" s="256"/>
    </row>
    <row r="73" spans="1:5" x14ac:dyDescent="0.25">
      <c r="A73" s="247" t="s">
        <v>766</v>
      </c>
      <c r="B73" s="248"/>
      <c r="C73" s="248"/>
      <c r="D73" s="249"/>
    </row>
    <row r="74" spans="1:5" ht="33" customHeight="1" x14ac:dyDescent="0.25">
      <c r="A74" s="117" t="s">
        <v>758</v>
      </c>
      <c r="B74" s="258" t="e">
        <f>VLOOKUP(A74,Lookup_Admin!A:G,6,FALSE)</f>
        <v>#N/A</v>
      </c>
      <c r="C74" s="258"/>
      <c r="D74" s="258"/>
    </row>
    <row r="75" spans="1:5" ht="33" customHeight="1" x14ac:dyDescent="0.25">
      <c r="A75" s="118" t="s">
        <v>759</v>
      </c>
      <c r="B75" s="120" t="e">
        <f>CONCATENATE("Severity"," = ",VLOOKUP(A74,Risk_Assessment!$G:$N,6,FALSE))</f>
        <v>#N/A</v>
      </c>
      <c r="C75" s="120" t="e">
        <f>CONCATENATE("Likelihood"," = ",VLOOKUP(A74,Risk_Assessment!$G:$N,5,FALSE))</f>
        <v>#N/A</v>
      </c>
      <c r="D75" s="120" t="e">
        <f>CONCATENATE("Risk Rating"," = ",VLOOKUP(A74,Risk_Assessment!$G:$N,7,FALSE))</f>
        <v>#N/A</v>
      </c>
    </row>
    <row r="76" spans="1:5" ht="33" customHeight="1" x14ac:dyDescent="0.25">
      <c r="A76" s="41" t="s">
        <v>755</v>
      </c>
      <c r="B76" s="244" t="s">
        <v>778</v>
      </c>
      <c r="C76" s="245"/>
      <c r="D76" s="246"/>
    </row>
    <row r="77" spans="1:5" ht="33" customHeight="1" x14ac:dyDescent="0.25">
      <c r="A77" s="41" t="s">
        <v>668</v>
      </c>
      <c r="B77" s="257" t="s">
        <v>647</v>
      </c>
      <c r="C77" s="257"/>
      <c r="D77" s="257"/>
    </row>
    <row r="78" spans="1:5" ht="33" customHeight="1" x14ac:dyDescent="0.25">
      <c r="A78" s="41" t="s">
        <v>669</v>
      </c>
      <c r="B78" s="251" t="s">
        <v>657</v>
      </c>
      <c r="C78" s="252"/>
      <c r="D78" s="253"/>
    </row>
    <row r="79" spans="1:5" ht="33" customHeight="1" x14ac:dyDescent="0.25">
      <c r="A79" s="41" t="s">
        <v>670</v>
      </c>
      <c r="B79" s="251"/>
      <c r="C79" s="252"/>
      <c r="D79" s="253"/>
    </row>
    <row r="80" spans="1:5" ht="33" customHeight="1" x14ac:dyDescent="0.25">
      <c r="A80" s="41" t="s">
        <v>756</v>
      </c>
      <c r="B80" s="116"/>
      <c r="C80" s="143" t="s">
        <v>757</v>
      </c>
      <c r="D80" s="127" t="s">
        <v>779</v>
      </c>
      <c r="E80" s="55"/>
    </row>
    <row r="81" spans="1:5" ht="33" customHeight="1" x14ac:dyDescent="0.25">
      <c r="A81" s="41" t="s">
        <v>654</v>
      </c>
      <c r="B81" s="163"/>
      <c r="C81" s="143" t="s">
        <v>655</v>
      </c>
      <c r="D81" s="243"/>
      <c r="E81" s="243"/>
    </row>
    <row r="82" spans="1:5" x14ac:dyDescent="0.25">
      <c r="A82" s="254"/>
      <c r="B82" s="255"/>
      <c r="C82" s="255"/>
      <c r="D82" s="256"/>
    </row>
    <row r="83" spans="1:5" x14ac:dyDescent="0.25">
      <c r="A83" s="247" t="s">
        <v>767</v>
      </c>
      <c r="B83" s="248"/>
      <c r="C83" s="248"/>
      <c r="D83" s="249"/>
    </row>
    <row r="84" spans="1:5" ht="33" customHeight="1" x14ac:dyDescent="0.25">
      <c r="A84" s="117" t="s">
        <v>758</v>
      </c>
      <c r="B84" s="250" t="e">
        <f>VLOOKUP(A84,Lookup_Admin!A:G,6,FALSE)</f>
        <v>#N/A</v>
      </c>
      <c r="C84" s="250"/>
      <c r="D84" s="250"/>
    </row>
    <row r="85" spans="1:5" ht="33" customHeight="1" x14ac:dyDescent="0.25">
      <c r="A85" s="118" t="s">
        <v>759</v>
      </c>
      <c r="B85" s="121" t="e">
        <f>CONCATENATE("Severity"," = ",VLOOKUP(A84,Risk_Assessment!$G:$N,6,FALSE))</f>
        <v>#N/A</v>
      </c>
      <c r="C85" s="121" t="e">
        <f>CONCATENATE("Likelihood"," = ",VLOOKUP(A84,Risk_Assessment!$G:$N,5,FALSE))</f>
        <v>#N/A</v>
      </c>
      <c r="D85" s="121" t="e">
        <f>CONCATENATE("Risk Rating"," = ",VLOOKUP(A84,Risk_Assessment!$G:$N,7,FALSE))</f>
        <v>#N/A</v>
      </c>
    </row>
    <row r="86" spans="1:5" ht="33" customHeight="1" x14ac:dyDescent="0.25">
      <c r="A86" s="42" t="s">
        <v>755</v>
      </c>
      <c r="B86" s="244" t="s">
        <v>778</v>
      </c>
      <c r="C86" s="245"/>
      <c r="D86" s="246"/>
    </row>
    <row r="87" spans="1:5" ht="33" customHeight="1" x14ac:dyDescent="0.25">
      <c r="A87" s="42" t="s">
        <v>668</v>
      </c>
      <c r="B87" s="257" t="s">
        <v>647</v>
      </c>
      <c r="C87" s="257"/>
      <c r="D87" s="257"/>
    </row>
    <row r="88" spans="1:5" ht="33" customHeight="1" x14ac:dyDescent="0.25">
      <c r="A88" s="42" t="s">
        <v>669</v>
      </c>
      <c r="B88" s="251" t="s">
        <v>657</v>
      </c>
      <c r="C88" s="252"/>
      <c r="D88" s="253"/>
    </row>
    <row r="89" spans="1:5" ht="33" customHeight="1" x14ac:dyDescent="0.25">
      <c r="A89" s="42" t="s">
        <v>670</v>
      </c>
      <c r="B89" s="251"/>
      <c r="C89" s="252"/>
      <c r="D89" s="253"/>
    </row>
    <row r="90" spans="1:5" ht="33" customHeight="1" x14ac:dyDescent="0.25">
      <c r="A90" s="42" t="s">
        <v>756</v>
      </c>
      <c r="B90" s="116"/>
      <c r="C90" s="142" t="s">
        <v>757</v>
      </c>
      <c r="D90" s="127" t="s">
        <v>779</v>
      </c>
      <c r="E90" s="55"/>
    </row>
    <row r="91" spans="1:5" ht="33" customHeight="1" x14ac:dyDescent="0.25">
      <c r="A91" s="42" t="s">
        <v>654</v>
      </c>
      <c r="B91" s="163"/>
      <c r="C91" s="142" t="s">
        <v>655</v>
      </c>
      <c r="D91" s="243"/>
      <c r="E91" s="243"/>
    </row>
    <row r="92" spans="1:5" x14ac:dyDescent="0.25">
      <c r="A92" s="254"/>
      <c r="B92" s="255"/>
      <c r="C92" s="255"/>
      <c r="D92" s="256"/>
    </row>
    <row r="93" spans="1:5" x14ac:dyDescent="0.25">
      <c r="A93" s="247" t="s">
        <v>768</v>
      </c>
      <c r="B93" s="248"/>
      <c r="C93" s="248"/>
      <c r="D93" s="249"/>
    </row>
    <row r="94" spans="1:5" ht="33" customHeight="1" x14ac:dyDescent="0.25">
      <c r="A94" s="117" t="s">
        <v>758</v>
      </c>
      <c r="B94" s="258" t="e">
        <f>VLOOKUP(A94,Lookup_Admin!A:G,6,FALSE)</f>
        <v>#N/A</v>
      </c>
      <c r="C94" s="258"/>
      <c r="D94" s="258"/>
    </row>
    <row r="95" spans="1:5" ht="33" customHeight="1" x14ac:dyDescent="0.25">
      <c r="A95" s="118" t="s">
        <v>759</v>
      </c>
      <c r="B95" s="120" t="e">
        <f>CONCATENATE("Severity"," = ",VLOOKUP(A94,Risk_Assessment!$G:$N,6,FALSE))</f>
        <v>#N/A</v>
      </c>
      <c r="C95" s="120" t="e">
        <f>CONCATENATE("Likelihood"," = ",VLOOKUP(A94,Risk_Assessment!$G:$N,5,FALSE))</f>
        <v>#N/A</v>
      </c>
      <c r="D95" s="120" t="e">
        <f>CONCATENATE("Risk Rating"," = ",VLOOKUP(A94,Risk_Assessment!$G:$N,7,FALSE))</f>
        <v>#N/A</v>
      </c>
    </row>
    <row r="96" spans="1:5" ht="33" customHeight="1" x14ac:dyDescent="0.25">
      <c r="A96" s="41" t="s">
        <v>755</v>
      </c>
      <c r="B96" s="244" t="s">
        <v>778</v>
      </c>
      <c r="C96" s="245"/>
      <c r="D96" s="246"/>
    </row>
    <row r="97" spans="1:5" ht="33" customHeight="1" x14ac:dyDescent="0.25">
      <c r="A97" s="41" t="s">
        <v>668</v>
      </c>
      <c r="B97" s="257" t="s">
        <v>647</v>
      </c>
      <c r="C97" s="257"/>
      <c r="D97" s="257"/>
    </row>
    <row r="98" spans="1:5" ht="33" customHeight="1" x14ac:dyDescent="0.25">
      <c r="A98" s="41" t="s">
        <v>669</v>
      </c>
      <c r="B98" s="251" t="s">
        <v>657</v>
      </c>
      <c r="C98" s="252"/>
      <c r="D98" s="253"/>
    </row>
    <row r="99" spans="1:5" ht="33" customHeight="1" x14ac:dyDescent="0.25">
      <c r="A99" s="41" t="s">
        <v>670</v>
      </c>
      <c r="B99" s="251"/>
      <c r="C99" s="252"/>
      <c r="D99" s="253"/>
    </row>
    <row r="100" spans="1:5" ht="33" customHeight="1" x14ac:dyDescent="0.25">
      <c r="A100" s="41" t="s">
        <v>756</v>
      </c>
      <c r="B100" s="116"/>
      <c r="C100" s="143" t="s">
        <v>757</v>
      </c>
      <c r="D100" s="127" t="s">
        <v>779</v>
      </c>
    </row>
    <row r="101" spans="1:5" ht="33" customHeight="1" x14ac:dyDescent="0.25">
      <c r="A101" s="41" t="s">
        <v>654</v>
      </c>
      <c r="B101" s="163"/>
      <c r="C101" s="143" t="s">
        <v>655</v>
      </c>
      <c r="D101" s="243"/>
      <c r="E101" s="243"/>
    </row>
    <row r="102" spans="1:5" x14ac:dyDescent="0.25">
      <c r="A102" s="254"/>
      <c r="B102" s="255"/>
      <c r="C102" s="255"/>
      <c r="D102" s="256"/>
    </row>
    <row r="103" spans="1:5" x14ac:dyDescent="0.25">
      <c r="A103" s="247" t="s">
        <v>769</v>
      </c>
      <c r="B103" s="248"/>
      <c r="C103" s="248"/>
      <c r="D103" s="249"/>
    </row>
    <row r="104" spans="1:5" ht="33" customHeight="1" x14ac:dyDescent="0.25">
      <c r="A104" s="117" t="s">
        <v>758</v>
      </c>
      <c r="B104" s="250" t="e">
        <f>VLOOKUP(A104,Lookup_Admin!A:G,6,FALSE)</f>
        <v>#N/A</v>
      </c>
      <c r="C104" s="250"/>
      <c r="D104" s="250"/>
    </row>
    <row r="105" spans="1:5" ht="33" customHeight="1" x14ac:dyDescent="0.25">
      <c r="A105" s="118" t="s">
        <v>759</v>
      </c>
      <c r="B105" s="121" t="e">
        <f>CONCATENATE("Severity"," = ",VLOOKUP(A104,Risk_Assessment!$G:$N,6,FALSE))</f>
        <v>#N/A</v>
      </c>
      <c r="C105" s="121" t="e">
        <f>CONCATENATE("Likelihood"," = ",VLOOKUP(A104,Risk_Assessment!$G:$N,5,FALSE))</f>
        <v>#N/A</v>
      </c>
      <c r="D105" s="121" t="e">
        <f>CONCATENATE("Risk Rating"," = ",VLOOKUP(A104,Risk_Assessment!$G:$N,7,FALSE))</f>
        <v>#N/A</v>
      </c>
    </row>
    <row r="106" spans="1:5" ht="33" customHeight="1" x14ac:dyDescent="0.25">
      <c r="A106" s="42" t="s">
        <v>755</v>
      </c>
      <c r="B106" s="244" t="s">
        <v>778</v>
      </c>
      <c r="C106" s="245"/>
      <c r="D106" s="246"/>
    </row>
    <row r="107" spans="1:5" ht="33" customHeight="1" x14ac:dyDescent="0.25">
      <c r="A107" s="42" t="s">
        <v>668</v>
      </c>
      <c r="B107" s="257" t="s">
        <v>647</v>
      </c>
      <c r="C107" s="257"/>
      <c r="D107" s="257"/>
    </row>
    <row r="108" spans="1:5" ht="33" customHeight="1" x14ac:dyDescent="0.25">
      <c r="A108" s="42" t="s">
        <v>669</v>
      </c>
      <c r="B108" s="251" t="s">
        <v>657</v>
      </c>
      <c r="C108" s="252"/>
      <c r="D108" s="253"/>
    </row>
    <row r="109" spans="1:5" ht="33" customHeight="1" x14ac:dyDescent="0.25">
      <c r="A109" s="42" t="s">
        <v>670</v>
      </c>
      <c r="B109" s="251"/>
      <c r="C109" s="252"/>
      <c r="D109" s="253"/>
    </row>
    <row r="110" spans="1:5" ht="33" customHeight="1" x14ac:dyDescent="0.25">
      <c r="A110" s="42" t="s">
        <v>756</v>
      </c>
      <c r="B110" s="116"/>
      <c r="C110" s="142" t="s">
        <v>757</v>
      </c>
      <c r="D110" s="127" t="s">
        <v>779</v>
      </c>
      <c r="E110" s="55"/>
    </row>
    <row r="111" spans="1:5" ht="33" customHeight="1" x14ac:dyDescent="0.25">
      <c r="A111" s="42" t="s">
        <v>654</v>
      </c>
      <c r="B111" s="163"/>
      <c r="C111" s="142" t="s">
        <v>655</v>
      </c>
      <c r="D111" s="243"/>
      <c r="E111" s="243"/>
    </row>
    <row r="112" spans="1:5" x14ac:dyDescent="0.25">
      <c r="A112" s="254"/>
      <c r="B112" s="255"/>
      <c r="C112" s="255"/>
      <c r="D112" s="256"/>
    </row>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sheetData>
  <sheetProtection algorithmName="SHA-512" hashValue="QCVqFjRwi71D7jxBrFGMMsR2HIUfpLLDnVvThWTrY594rdwzeL8uIp1iZZ+vyrDB0SkIOpGvsZW+M68y6avLRQ==" saltValue="/0UaQ7tJUAEm4X/BlbrA8A==" spinCount="100000" sheet="1" objects="1" scenarios="1" formatRows="0"/>
  <mergeCells count="96">
    <mergeCell ref="A8:B8"/>
    <mergeCell ref="C8:D8"/>
    <mergeCell ref="A23:D23"/>
    <mergeCell ref="B26:D26"/>
    <mergeCell ref="B36:D36"/>
    <mergeCell ref="B19:D19"/>
    <mergeCell ref="B24:D24"/>
    <mergeCell ref="B27:D27"/>
    <mergeCell ref="A22:D22"/>
    <mergeCell ref="B28:D28"/>
    <mergeCell ref="B29:D29"/>
    <mergeCell ref="A32:D32"/>
    <mergeCell ref="A33:D33"/>
    <mergeCell ref="B12:D12"/>
    <mergeCell ref="B14:D14"/>
    <mergeCell ref="B17:D17"/>
    <mergeCell ref="A7:D7"/>
    <mergeCell ref="A1:D1"/>
    <mergeCell ref="C2:D2"/>
    <mergeCell ref="C3:D3"/>
    <mergeCell ref="A2:B2"/>
    <mergeCell ref="A3:B3"/>
    <mergeCell ref="B5:D5"/>
    <mergeCell ref="B6:D6"/>
    <mergeCell ref="A43:D43"/>
    <mergeCell ref="A53:D53"/>
    <mergeCell ref="B44:D44"/>
    <mergeCell ref="B48:D48"/>
    <mergeCell ref="B34:D34"/>
    <mergeCell ref="B39:D39"/>
    <mergeCell ref="B37:D37"/>
    <mergeCell ref="B38:D38"/>
    <mergeCell ref="A42:D42"/>
    <mergeCell ref="B104:D104"/>
    <mergeCell ref="B108:D108"/>
    <mergeCell ref="B57:D57"/>
    <mergeCell ref="B68:D68"/>
    <mergeCell ref="B59:D59"/>
    <mergeCell ref="B58:D58"/>
    <mergeCell ref="A62:D62"/>
    <mergeCell ref="B98:D98"/>
    <mergeCell ref="B99:D99"/>
    <mergeCell ref="A72:D72"/>
    <mergeCell ref="A82:D82"/>
    <mergeCell ref="A92:D92"/>
    <mergeCell ref="B106:D106"/>
    <mergeCell ref="A103:D103"/>
    <mergeCell ref="A102:D102"/>
    <mergeCell ref="B97:D97"/>
    <mergeCell ref="B18:D18"/>
    <mergeCell ref="A9:D9"/>
    <mergeCell ref="A11:D11"/>
    <mergeCell ref="B13:D13"/>
    <mergeCell ref="A12:A13"/>
    <mergeCell ref="B16:D16"/>
    <mergeCell ref="A10:B10"/>
    <mergeCell ref="C10:D10"/>
    <mergeCell ref="A112:D112"/>
    <mergeCell ref="B107:D107"/>
    <mergeCell ref="B109:D109"/>
    <mergeCell ref="B47:D47"/>
    <mergeCell ref="B49:D49"/>
    <mergeCell ref="B54:D54"/>
    <mergeCell ref="B64:D64"/>
    <mergeCell ref="B67:D67"/>
    <mergeCell ref="B87:D87"/>
    <mergeCell ref="B94:D94"/>
    <mergeCell ref="B88:D88"/>
    <mergeCell ref="B89:D89"/>
    <mergeCell ref="B77:D77"/>
    <mergeCell ref="B78:D78"/>
    <mergeCell ref="B74:D74"/>
    <mergeCell ref="B79:D79"/>
    <mergeCell ref="A93:D93"/>
    <mergeCell ref="B84:D84"/>
    <mergeCell ref="B69:D69"/>
    <mergeCell ref="A52:D52"/>
    <mergeCell ref="D71:E71"/>
    <mergeCell ref="D81:E81"/>
    <mergeCell ref="D91:E91"/>
    <mergeCell ref="D101:E101"/>
    <mergeCell ref="D111:E111"/>
    <mergeCell ref="D21:E21"/>
    <mergeCell ref="D31:E31"/>
    <mergeCell ref="D41:E41"/>
    <mergeCell ref="D51:E51"/>
    <mergeCell ref="D61:E61"/>
    <mergeCell ref="B56:D56"/>
    <mergeCell ref="B76:D76"/>
    <mergeCell ref="B96:D96"/>
    <mergeCell ref="B46:D46"/>
    <mergeCell ref="B66:D66"/>
    <mergeCell ref="B86:D86"/>
    <mergeCell ref="A63:D63"/>
    <mergeCell ref="A73:D73"/>
    <mergeCell ref="A83:D83"/>
  </mergeCells>
  <conditionalFormatting sqref="A1:D1 C2:C3 A2:A3">
    <cfRule type="cellIs" dxfId="117" priority="988" operator="equal">
      <formula>0</formula>
    </cfRule>
  </conditionalFormatting>
  <conditionalFormatting sqref="B17:D17">
    <cfRule type="cellIs" dxfId="116" priority="987" operator="equal">
      <formula>"Overtype or select from dropdown list of standard mitigation measures"</formula>
    </cfRule>
  </conditionalFormatting>
  <conditionalFormatting sqref="B15:D15">
    <cfRule type="cellIs" dxfId="115" priority="986" operator="equal">
      <formula>N/A</formula>
    </cfRule>
  </conditionalFormatting>
  <conditionalFormatting sqref="B5:D5">
    <cfRule type="cellIs" dxfId="114" priority="985" operator="equal">
      <formula>"Brief descriptions of the issues"</formula>
    </cfRule>
  </conditionalFormatting>
  <conditionalFormatting sqref="B18:D18 B19">
    <cfRule type="cellIs" dxfId="113" priority="973" operator="equal">
      <formula>"Description of the actions required to mitigate the risks"</formula>
    </cfRule>
  </conditionalFormatting>
  <conditionalFormatting sqref="B6:D6">
    <cfRule type="cellIs" dxfId="112" priority="970" operator="equal">
      <formula>"Once all actions have been completed what is the status of the Private Supply"</formula>
    </cfRule>
  </conditionalFormatting>
  <conditionalFormatting sqref="B4">
    <cfRule type="cellIs" dxfId="111" priority="969" operator="equal">
      <formula>"Name &amp; Position"</formula>
    </cfRule>
  </conditionalFormatting>
  <conditionalFormatting sqref="B25:D25">
    <cfRule type="cellIs" dxfId="110" priority="786" operator="equal">
      <formula>N/A</formula>
    </cfRule>
  </conditionalFormatting>
  <conditionalFormatting sqref="C8">
    <cfRule type="cellIs" dxfId="109" priority="255" stopIfTrue="1" operator="equal">
      <formula>"Medium Risk"</formula>
    </cfRule>
    <cfRule type="cellIs" dxfId="108" priority="256" stopIfTrue="1" operator="equal">
      <formula>"Low Risk"</formula>
    </cfRule>
    <cfRule type="cellIs" dxfId="107" priority="257" stopIfTrue="1" operator="equal">
      <formula>"High Risk"</formula>
    </cfRule>
    <cfRule type="cellIs" dxfId="106" priority="258" stopIfTrue="1" operator="equal">
      <formula>"Very High Risk"</formula>
    </cfRule>
  </conditionalFormatting>
  <conditionalFormatting sqref="A14">
    <cfRule type="cellIs" dxfId="105" priority="253" operator="equal">
      <formula>"Main Risk"</formula>
    </cfRule>
  </conditionalFormatting>
  <conditionalFormatting sqref="A15">
    <cfRule type="cellIs" dxfId="104" priority="252" operator="equal">
      <formula>"Associated risks"</formula>
    </cfRule>
  </conditionalFormatting>
  <conditionalFormatting sqref="A24">
    <cfRule type="cellIs" dxfId="103" priority="251" operator="equal">
      <formula>"Main Risk"</formula>
    </cfRule>
  </conditionalFormatting>
  <conditionalFormatting sqref="A25">
    <cfRule type="cellIs" dxfId="102" priority="250" operator="equal">
      <formula>"Associated risks"</formula>
    </cfRule>
  </conditionalFormatting>
  <conditionalFormatting sqref="B35:D35">
    <cfRule type="cellIs" dxfId="101" priority="231" operator="equal">
      <formula>N/A</formula>
    </cfRule>
  </conditionalFormatting>
  <conditionalFormatting sqref="A34">
    <cfRule type="cellIs" dxfId="100" priority="223" operator="equal">
      <formula>"Main Risk"</formula>
    </cfRule>
  </conditionalFormatting>
  <conditionalFormatting sqref="A35">
    <cfRule type="cellIs" dxfId="99" priority="222" operator="equal">
      <formula>"Associated risks"</formula>
    </cfRule>
  </conditionalFormatting>
  <conditionalFormatting sqref="B55:D55">
    <cfRule type="cellIs" dxfId="98" priority="220" operator="equal">
      <formula>N/A</formula>
    </cfRule>
  </conditionalFormatting>
  <conditionalFormatting sqref="A54">
    <cfRule type="cellIs" dxfId="97" priority="212" operator="equal">
      <formula>"Main Risk"</formula>
    </cfRule>
  </conditionalFormatting>
  <conditionalFormatting sqref="A55">
    <cfRule type="cellIs" dxfId="96" priority="211" operator="equal">
      <formula>"Associated risks"</formula>
    </cfRule>
  </conditionalFormatting>
  <conditionalFormatting sqref="B75:D75">
    <cfRule type="cellIs" dxfId="95" priority="209" operator="equal">
      <formula>N/A</formula>
    </cfRule>
  </conditionalFormatting>
  <conditionalFormatting sqref="A74">
    <cfRule type="cellIs" dxfId="94" priority="201" operator="equal">
      <formula>"Main Risk"</formula>
    </cfRule>
  </conditionalFormatting>
  <conditionalFormatting sqref="A75">
    <cfRule type="cellIs" dxfId="93" priority="200" operator="equal">
      <formula>"Associated risks"</formula>
    </cfRule>
  </conditionalFormatting>
  <conditionalFormatting sqref="B95:D95">
    <cfRule type="cellIs" dxfId="92" priority="198" operator="equal">
      <formula>N/A</formula>
    </cfRule>
  </conditionalFormatting>
  <conditionalFormatting sqref="A94">
    <cfRule type="cellIs" dxfId="91" priority="190" operator="equal">
      <formula>"Main Risk"</formula>
    </cfRule>
  </conditionalFormatting>
  <conditionalFormatting sqref="A95">
    <cfRule type="cellIs" dxfId="90" priority="189" operator="equal">
      <formula>"Associated risks"</formula>
    </cfRule>
  </conditionalFormatting>
  <conditionalFormatting sqref="B45:D45">
    <cfRule type="cellIs" dxfId="89" priority="188" operator="equal">
      <formula>N/A</formula>
    </cfRule>
  </conditionalFormatting>
  <conditionalFormatting sqref="A44">
    <cfRule type="cellIs" dxfId="88" priority="180" operator="equal">
      <formula>"Main Risk"</formula>
    </cfRule>
  </conditionalFormatting>
  <conditionalFormatting sqref="A45">
    <cfRule type="cellIs" dxfId="87" priority="179" operator="equal">
      <formula>"Associated risks"</formula>
    </cfRule>
  </conditionalFormatting>
  <conditionalFormatting sqref="B65:D65">
    <cfRule type="cellIs" dxfId="86" priority="177" operator="equal">
      <formula>N/A</formula>
    </cfRule>
  </conditionalFormatting>
  <conditionalFormatting sqref="A64">
    <cfRule type="cellIs" dxfId="85" priority="169" operator="equal">
      <formula>"Main Risk"</formula>
    </cfRule>
  </conditionalFormatting>
  <conditionalFormatting sqref="A65">
    <cfRule type="cellIs" dxfId="84" priority="168" operator="equal">
      <formula>"Associated risks"</formula>
    </cfRule>
  </conditionalFormatting>
  <conditionalFormatting sqref="B85:D85">
    <cfRule type="cellIs" dxfId="83" priority="166" operator="equal">
      <formula>N/A</formula>
    </cfRule>
  </conditionalFormatting>
  <conditionalFormatting sqref="A84">
    <cfRule type="cellIs" dxfId="82" priority="158" operator="equal">
      <formula>"Main Risk"</formula>
    </cfRule>
  </conditionalFormatting>
  <conditionalFormatting sqref="A85">
    <cfRule type="cellIs" dxfId="81" priority="157" operator="equal">
      <formula>"Associated risks"</formula>
    </cfRule>
  </conditionalFormatting>
  <conditionalFormatting sqref="B105:D105">
    <cfRule type="cellIs" dxfId="80" priority="155" operator="equal">
      <formula>N/A</formula>
    </cfRule>
  </conditionalFormatting>
  <conditionalFormatting sqref="A104">
    <cfRule type="cellIs" dxfId="79" priority="147" operator="equal">
      <formula>"Main Risk"</formula>
    </cfRule>
  </conditionalFormatting>
  <conditionalFormatting sqref="A105">
    <cfRule type="cellIs" dxfId="78" priority="146" operator="equal">
      <formula>"Associated risks"</formula>
    </cfRule>
  </conditionalFormatting>
  <conditionalFormatting sqref="B16">
    <cfRule type="cellIs" dxfId="77" priority="144" operator="equal">
      <formula>N/A</formula>
    </cfRule>
  </conditionalFormatting>
  <conditionalFormatting sqref="B26">
    <cfRule type="cellIs" dxfId="76" priority="127" operator="equal">
      <formula>N/A</formula>
    </cfRule>
  </conditionalFormatting>
  <conditionalFormatting sqref="B36">
    <cfRule type="cellIs" dxfId="75" priority="119" operator="equal">
      <formula>N/A</formula>
    </cfRule>
  </conditionalFormatting>
  <conditionalFormatting sqref="B46">
    <cfRule type="cellIs" dxfId="74" priority="111" operator="equal">
      <formula>N/A</formula>
    </cfRule>
  </conditionalFormatting>
  <conditionalFormatting sqref="B56">
    <cfRule type="cellIs" dxfId="73" priority="103" operator="equal">
      <formula>N/A</formula>
    </cfRule>
  </conditionalFormatting>
  <conditionalFormatting sqref="B66">
    <cfRule type="cellIs" dxfId="72" priority="95" operator="equal">
      <formula>N/A</formula>
    </cfRule>
  </conditionalFormatting>
  <conditionalFormatting sqref="B76">
    <cfRule type="cellIs" dxfId="71" priority="87" operator="equal">
      <formula>N/A</formula>
    </cfRule>
  </conditionalFormatting>
  <conditionalFormatting sqref="B86">
    <cfRule type="cellIs" dxfId="70" priority="79" operator="equal">
      <formula>N/A</formula>
    </cfRule>
  </conditionalFormatting>
  <conditionalFormatting sqref="B96">
    <cfRule type="cellIs" dxfId="69" priority="71" operator="equal">
      <formula>N/A</formula>
    </cfRule>
  </conditionalFormatting>
  <conditionalFormatting sqref="B106">
    <cfRule type="cellIs" dxfId="68" priority="63" operator="equal">
      <formula>N/A</formula>
    </cfRule>
  </conditionalFormatting>
  <conditionalFormatting sqref="C10">
    <cfRule type="cellIs" dxfId="67" priority="59" stopIfTrue="1" operator="equal">
      <formula>"Medium Risk"</formula>
    </cfRule>
    <cfRule type="cellIs" dxfId="66" priority="60" stopIfTrue="1" operator="equal">
      <formula>"Low Risk"</formula>
    </cfRule>
    <cfRule type="cellIs" dxfId="65" priority="61" stopIfTrue="1" operator="equal">
      <formula>"High Risk"</formula>
    </cfRule>
    <cfRule type="cellIs" dxfId="64" priority="62" stopIfTrue="1" operator="equal">
      <formula>"Very High Risk"</formula>
    </cfRule>
  </conditionalFormatting>
  <conditionalFormatting sqref="D21">
    <cfRule type="cellIs" dxfId="63" priority="55" stopIfTrue="1" operator="equal">
      <formula>"Medium Risk"</formula>
    </cfRule>
    <cfRule type="cellIs" dxfId="62" priority="56" stopIfTrue="1" operator="equal">
      <formula>"Low Risk"</formula>
    </cfRule>
    <cfRule type="cellIs" dxfId="61" priority="57" stopIfTrue="1" operator="equal">
      <formula>"High Risk"</formula>
    </cfRule>
    <cfRule type="cellIs" dxfId="60" priority="58" stopIfTrue="1" operator="equal">
      <formula>"Very High Risk"</formula>
    </cfRule>
  </conditionalFormatting>
  <conditionalFormatting sqref="D31">
    <cfRule type="cellIs" dxfId="59" priority="51" stopIfTrue="1" operator="equal">
      <formula>"Medium Risk"</formula>
    </cfRule>
    <cfRule type="cellIs" dxfId="58" priority="52" stopIfTrue="1" operator="equal">
      <formula>"Low Risk"</formula>
    </cfRule>
    <cfRule type="cellIs" dxfId="57" priority="53" stopIfTrue="1" operator="equal">
      <formula>"High Risk"</formula>
    </cfRule>
    <cfRule type="cellIs" dxfId="56" priority="54" stopIfTrue="1" operator="equal">
      <formula>"Very High Risk"</formula>
    </cfRule>
  </conditionalFormatting>
  <conditionalFormatting sqref="D41">
    <cfRule type="cellIs" dxfId="55" priority="47" stopIfTrue="1" operator="equal">
      <formula>"Medium Risk"</formula>
    </cfRule>
    <cfRule type="cellIs" dxfId="54" priority="48" stopIfTrue="1" operator="equal">
      <formula>"Low Risk"</formula>
    </cfRule>
    <cfRule type="cellIs" dxfId="53" priority="49" stopIfTrue="1" operator="equal">
      <formula>"High Risk"</formula>
    </cfRule>
    <cfRule type="cellIs" dxfId="52" priority="50" stopIfTrue="1" operator="equal">
      <formula>"Very High Risk"</formula>
    </cfRule>
  </conditionalFormatting>
  <conditionalFormatting sqref="D51">
    <cfRule type="cellIs" dxfId="51" priority="43" stopIfTrue="1" operator="equal">
      <formula>"Medium Risk"</formula>
    </cfRule>
    <cfRule type="cellIs" dxfId="50" priority="44" stopIfTrue="1" operator="equal">
      <formula>"Low Risk"</formula>
    </cfRule>
    <cfRule type="cellIs" dxfId="49" priority="45" stopIfTrue="1" operator="equal">
      <formula>"High Risk"</formula>
    </cfRule>
    <cfRule type="cellIs" dxfId="48" priority="46" stopIfTrue="1" operator="equal">
      <formula>"Very High Risk"</formula>
    </cfRule>
  </conditionalFormatting>
  <conditionalFormatting sqref="D61">
    <cfRule type="cellIs" dxfId="47" priority="39" stopIfTrue="1" operator="equal">
      <formula>"Medium Risk"</formula>
    </cfRule>
    <cfRule type="cellIs" dxfId="46" priority="40" stopIfTrue="1" operator="equal">
      <formula>"Low Risk"</formula>
    </cfRule>
    <cfRule type="cellIs" dxfId="45" priority="41" stopIfTrue="1" operator="equal">
      <formula>"High Risk"</formula>
    </cfRule>
    <cfRule type="cellIs" dxfId="44" priority="42" stopIfTrue="1" operator="equal">
      <formula>"Very High Risk"</formula>
    </cfRule>
  </conditionalFormatting>
  <conditionalFormatting sqref="D71">
    <cfRule type="cellIs" dxfId="43" priority="35" stopIfTrue="1" operator="equal">
      <formula>"Medium Risk"</formula>
    </cfRule>
    <cfRule type="cellIs" dxfId="42" priority="36" stopIfTrue="1" operator="equal">
      <formula>"Low Risk"</formula>
    </cfRule>
    <cfRule type="cellIs" dxfId="41" priority="37" stopIfTrue="1" operator="equal">
      <formula>"High Risk"</formula>
    </cfRule>
    <cfRule type="cellIs" dxfId="40" priority="38" stopIfTrue="1" operator="equal">
      <formula>"Very High Risk"</formula>
    </cfRule>
  </conditionalFormatting>
  <conditionalFormatting sqref="D81">
    <cfRule type="cellIs" dxfId="39" priority="31" stopIfTrue="1" operator="equal">
      <formula>"Medium Risk"</formula>
    </cfRule>
    <cfRule type="cellIs" dxfId="38" priority="32" stopIfTrue="1" operator="equal">
      <formula>"Low Risk"</formula>
    </cfRule>
    <cfRule type="cellIs" dxfId="37" priority="33" stopIfTrue="1" operator="equal">
      <formula>"High Risk"</formula>
    </cfRule>
    <cfRule type="cellIs" dxfId="36" priority="34" stopIfTrue="1" operator="equal">
      <formula>"Very High Risk"</formula>
    </cfRule>
  </conditionalFormatting>
  <conditionalFormatting sqref="D91">
    <cfRule type="cellIs" dxfId="35" priority="27" stopIfTrue="1" operator="equal">
      <formula>"Medium Risk"</formula>
    </cfRule>
    <cfRule type="cellIs" dxfId="34" priority="28" stopIfTrue="1" operator="equal">
      <formula>"Low Risk"</formula>
    </cfRule>
    <cfRule type="cellIs" dxfId="33" priority="29" stopIfTrue="1" operator="equal">
      <formula>"High Risk"</formula>
    </cfRule>
    <cfRule type="cellIs" dxfId="32" priority="30" stopIfTrue="1" operator="equal">
      <formula>"Very High Risk"</formula>
    </cfRule>
  </conditionalFormatting>
  <conditionalFormatting sqref="D101">
    <cfRule type="cellIs" dxfId="31" priority="23" stopIfTrue="1" operator="equal">
      <formula>"Medium Risk"</formula>
    </cfRule>
    <cfRule type="cellIs" dxfId="30" priority="24" stopIfTrue="1" operator="equal">
      <formula>"Low Risk"</formula>
    </cfRule>
    <cfRule type="cellIs" dxfId="29" priority="25" stopIfTrue="1" operator="equal">
      <formula>"High Risk"</formula>
    </cfRule>
    <cfRule type="cellIs" dxfId="28" priority="26" stopIfTrue="1" operator="equal">
      <formula>"Very High Risk"</formula>
    </cfRule>
  </conditionalFormatting>
  <conditionalFormatting sqref="D111">
    <cfRule type="cellIs" dxfId="27" priority="19" stopIfTrue="1" operator="equal">
      <formula>"Medium Risk"</formula>
    </cfRule>
    <cfRule type="cellIs" dxfId="26" priority="20" stopIfTrue="1" operator="equal">
      <formula>"Low Risk"</formula>
    </cfRule>
    <cfRule type="cellIs" dxfId="25" priority="21" stopIfTrue="1" operator="equal">
      <formula>"High Risk"</formula>
    </cfRule>
    <cfRule type="cellIs" dxfId="24" priority="22" stopIfTrue="1" operator="equal">
      <formula>"Very High Risk"</formula>
    </cfRule>
  </conditionalFormatting>
  <conditionalFormatting sqref="B27:D27">
    <cfRule type="cellIs" dxfId="23" priority="18" operator="equal">
      <formula>"Overtype or select from dropdown list of standard mitigation measures"</formula>
    </cfRule>
  </conditionalFormatting>
  <conditionalFormatting sqref="B28:D28 B29">
    <cfRule type="cellIs" dxfId="22" priority="17" operator="equal">
      <formula>"Description of the actions required to mitigate the risks"</formula>
    </cfRule>
  </conditionalFormatting>
  <conditionalFormatting sqref="B37:D37">
    <cfRule type="cellIs" dxfId="21" priority="16" operator="equal">
      <formula>"Overtype or select from dropdown list of standard mitigation measures"</formula>
    </cfRule>
  </conditionalFormatting>
  <conditionalFormatting sqref="B38:D38 B39">
    <cfRule type="cellIs" dxfId="20" priority="15" operator="equal">
      <formula>"Description of the actions required to mitigate the risks"</formula>
    </cfRule>
  </conditionalFormatting>
  <conditionalFormatting sqref="B47:D47">
    <cfRule type="cellIs" dxfId="19" priority="14" operator="equal">
      <formula>"Overtype or select from dropdown list of standard mitigation measures"</formula>
    </cfRule>
  </conditionalFormatting>
  <conditionalFormatting sqref="B48:D48 B49">
    <cfRule type="cellIs" dxfId="18" priority="13" operator="equal">
      <formula>"Description of the actions required to mitigate the risks"</formula>
    </cfRule>
  </conditionalFormatting>
  <conditionalFormatting sqref="B57:D57">
    <cfRule type="cellIs" dxfId="17" priority="12" operator="equal">
      <formula>"Overtype or select from dropdown list of standard mitigation measures"</formula>
    </cfRule>
  </conditionalFormatting>
  <conditionalFormatting sqref="B58:D58 B59">
    <cfRule type="cellIs" dxfId="16" priority="11" operator="equal">
      <formula>"Description of the actions required to mitigate the risks"</formula>
    </cfRule>
  </conditionalFormatting>
  <conditionalFormatting sqref="B67:D67">
    <cfRule type="cellIs" dxfId="15" priority="10" operator="equal">
      <formula>"Overtype or select from dropdown list of standard mitigation measures"</formula>
    </cfRule>
  </conditionalFormatting>
  <conditionalFormatting sqref="B68:D68 B69">
    <cfRule type="cellIs" dxfId="14" priority="9" operator="equal">
      <formula>"Description of the actions required to mitigate the risks"</formula>
    </cfRule>
  </conditionalFormatting>
  <conditionalFormatting sqref="B77:D77">
    <cfRule type="cellIs" dxfId="13" priority="8" operator="equal">
      <formula>"Overtype or select from dropdown list of standard mitigation measures"</formula>
    </cfRule>
  </conditionalFormatting>
  <conditionalFormatting sqref="B78:D78 B79">
    <cfRule type="cellIs" dxfId="12" priority="7" operator="equal">
      <formula>"Description of the actions required to mitigate the risks"</formula>
    </cfRule>
  </conditionalFormatting>
  <conditionalFormatting sqref="B87:D87">
    <cfRule type="cellIs" dxfId="11" priority="6" operator="equal">
      <formula>"Overtype or select from dropdown list of standard mitigation measures"</formula>
    </cfRule>
  </conditionalFormatting>
  <conditionalFormatting sqref="B88:D88 B89">
    <cfRule type="cellIs" dxfId="10" priority="5" operator="equal">
      <formula>"Description of the actions required to mitigate the risks"</formula>
    </cfRule>
  </conditionalFormatting>
  <conditionalFormatting sqref="B97:D97">
    <cfRule type="cellIs" dxfId="9" priority="4" operator="equal">
      <formula>"Overtype or select from dropdown list of standard mitigation measures"</formula>
    </cfRule>
  </conditionalFormatting>
  <conditionalFormatting sqref="B98:D98 B99">
    <cfRule type="cellIs" dxfId="8" priority="3" operator="equal">
      <formula>"Description of the actions required to mitigate the risks"</formula>
    </cfRule>
  </conditionalFormatting>
  <conditionalFormatting sqref="B107:D107">
    <cfRule type="cellIs" dxfId="7" priority="2" operator="equal">
      <formula>"Overtype or select from dropdown list of standard mitigation measures"</formula>
    </cfRule>
  </conditionalFormatting>
  <conditionalFormatting sqref="B108:D108 B109">
    <cfRule type="cellIs" dxfId="6" priority="1" operator="equal">
      <formula>"Description of the actions required to mitigate the risks"</formula>
    </cfRule>
  </conditionalFormatting>
  <pageMargins left="0.7" right="0.7" top="0.75" bottom="0.75" header="0.3" footer="0.3"/>
  <pageSetup paperSize="9" scale="70" fitToHeight="0" orientation="portrait" r:id="rId1"/>
  <headerFooter>
    <oddFooter>&amp;CDWI Private Water Supply Risk Assessment Tool V2.0 Page &amp;P of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x14:formula1>
            <xm:f>Lookup_Admin!$J$34:$J$38</xm:f>
          </x14:formula1>
          <xm:sqref>B19:D19 B29:D29 B39:D39 B49:D49 B59:D59 B69:D69 B79:D79 B89:D89 B99:D99 B109:D109</xm:sqref>
        </x14:dataValidation>
        <x14:dataValidation type="list" allowBlank="1" showInputMessage="1" showErrorMessage="1">
          <x14:formula1>
            <xm:f>Lookup_Admin!$J$19:$J$22</xm:f>
          </x14:formula1>
          <xm:sqref>B21 B31 B41 B51 B61 B71 B81 B91 B101 B111</xm:sqref>
        </x14:dataValidation>
        <x14:dataValidation type="list" allowBlank="1" showInputMessage="1" showErrorMessage="1">
          <x14:formula1>
            <xm:f>Lookup_Admin!$K$27:$K$30</xm:f>
          </x14:formula1>
          <xm:sqref>C8 C10 D21 D31 D41 D51 D61 D71 D81 D91 D101 D111</xm:sqref>
        </x14:dataValidation>
        <x14:dataValidation type="list" allowBlank="1" showInputMessage="1">
          <x14:formula1>
            <xm:f>Lookup_Admin!$A$2:$A$98</xm:f>
          </x14:formula1>
          <xm:sqref>A14 A24 A84 A94 A34 A44 A54 A64 A74 A104</xm:sqref>
        </x14:dataValidation>
        <x14:dataValidation type="list" allowBlank="1" showInputMessage="1">
          <x14:formula1>
            <xm:f>Lookup_Admin!$S$2:$S$23</xm:f>
          </x14:formula1>
          <xm:sqref>B17:D17 B27:D27 B37:D37 B47:D47 B57:D57 B67:D67 B77:D77 B87:D87 B97:D97 B107:D107</xm:sqref>
        </x14:dataValidation>
        <x14:dataValidation type="list" allowBlank="1" showInputMessage="1" showErrorMessage="1">
          <x14:formula1>
            <xm:f>Lookup_Admin!$P$2:$P$62</xm:f>
          </x14:formula1>
          <xm:sqref>B18:D18 B28:D28 B38:D38 B48:D48 B58:D58 B68:D68 B78:D78 B88:D88 B98:D98 B108:D108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2"/>
  <sheetViews>
    <sheetView workbookViewId="0">
      <selection activeCell="C12" sqref="C12:D12"/>
    </sheetView>
  </sheetViews>
  <sheetFormatPr defaultColWidth="0" defaultRowHeight="15" zeroHeight="1" x14ac:dyDescent="0.25"/>
  <cols>
    <col min="1" max="1" width="31.42578125" style="125" customWidth="1"/>
    <col min="2" max="2" width="10.28515625" style="125" customWidth="1"/>
    <col min="3" max="3" width="14.42578125" style="125" customWidth="1"/>
    <col min="4" max="4" width="32.7109375" style="125" customWidth="1"/>
    <col min="5" max="5" width="11.7109375" style="125" customWidth="1"/>
    <col min="6" max="6" width="22.140625" style="125" customWidth="1"/>
    <col min="7" max="16384" width="9.140625" style="125" hidden="1"/>
  </cols>
  <sheetData>
    <row r="1" spans="1:6" ht="27.75" customHeight="1" x14ac:dyDescent="0.25">
      <c r="A1" s="130" t="s">
        <v>782</v>
      </c>
      <c r="B1" s="131"/>
      <c r="C1" s="131"/>
      <c r="D1" s="131"/>
      <c r="E1" s="131"/>
      <c r="F1" s="132"/>
    </row>
    <row r="2" spans="1:6" x14ac:dyDescent="0.25">
      <c r="A2" s="282" t="s">
        <v>770</v>
      </c>
      <c r="B2" s="283"/>
      <c r="C2" s="283"/>
      <c r="D2" s="283"/>
      <c r="E2" s="283"/>
      <c r="F2" s="284"/>
    </row>
    <row r="3" spans="1:6" x14ac:dyDescent="0.25">
      <c r="A3" s="133"/>
      <c r="B3" s="134"/>
      <c r="C3" s="134"/>
      <c r="D3" s="134"/>
      <c r="E3" s="134"/>
      <c r="F3" s="135"/>
    </row>
    <row r="4" spans="1:6" ht="15.75" x14ac:dyDescent="0.25">
      <c r="A4" s="285" t="str">
        <f>Supply_Details!B3</f>
        <v xml:space="preserve">Local Authority: </v>
      </c>
      <c r="B4" s="285"/>
      <c r="C4" s="285"/>
      <c r="D4" s="285" t="str">
        <f>CONCATENATE(Supply_Details!C3:D3," ",Supply_Details!C4:D4)</f>
        <v xml:space="preserve">Supply Reference:  </v>
      </c>
      <c r="E4" s="285"/>
      <c r="F4" s="285"/>
    </row>
    <row r="5" spans="1:6" ht="15.75" x14ac:dyDescent="0.25">
      <c r="A5" s="286" t="str">
        <f>Supply_Details!E2</f>
        <v xml:space="preserve">Supply Name &amp; Address: </v>
      </c>
      <c r="B5" s="286"/>
      <c r="C5" s="286"/>
      <c r="D5" s="287"/>
      <c r="E5" s="287"/>
      <c r="F5" s="286"/>
    </row>
    <row r="6" spans="1:6" ht="15.75" x14ac:dyDescent="0.25">
      <c r="A6" s="286"/>
      <c r="B6" s="286"/>
      <c r="C6" s="286"/>
      <c r="D6" s="288" t="str">
        <f>CONCATENATE('Controls_&amp;_Actions'!A4," ",'Controls_&amp;_Actions'!B4)</f>
        <v>Assessor: Name &amp; Position</v>
      </c>
      <c r="E6" s="288"/>
      <c r="F6" s="288"/>
    </row>
    <row r="7" spans="1:6" ht="80.25" customHeight="1" x14ac:dyDescent="0.25">
      <c r="A7" s="289" t="s">
        <v>771</v>
      </c>
      <c r="B7" s="290"/>
      <c r="C7" s="291"/>
      <c r="D7" s="292"/>
      <c r="E7" s="292"/>
      <c r="F7" s="293"/>
    </row>
    <row r="8" spans="1:6" x14ac:dyDescent="0.25">
      <c r="A8" s="294" t="s">
        <v>772</v>
      </c>
      <c r="B8" s="295"/>
      <c r="C8" s="296">
        <f>'Controls_&amp;_Actions'!C10:D10</f>
        <v>0</v>
      </c>
      <c r="D8" s="297"/>
      <c r="E8" s="297"/>
      <c r="F8" s="298"/>
    </row>
    <row r="9" spans="1:6" x14ac:dyDescent="0.25">
      <c r="A9" s="128">
        <f>Supply_Details!B8</f>
        <v>0</v>
      </c>
      <c r="B9" s="128" t="s">
        <v>781</v>
      </c>
      <c r="C9" s="129">
        <f>Supply_Details!E6</f>
        <v>0</v>
      </c>
      <c r="D9" s="128"/>
      <c r="E9" s="128"/>
      <c r="F9" s="128"/>
    </row>
    <row r="10" spans="1:6" x14ac:dyDescent="0.25">
      <c r="A10" s="281" t="s">
        <v>773</v>
      </c>
      <c r="B10" s="281"/>
      <c r="C10" s="281"/>
      <c r="D10" s="281"/>
      <c r="E10" s="281"/>
      <c r="F10" s="281"/>
    </row>
    <row r="11" spans="1:6" ht="30" x14ac:dyDescent="0.25">
      <c r="A11" s="124" t="s">
        <v>755</v>
      </c>
      <c r="B11" s="124" t="s">
        <v>774</v>
      </c>
      <c r="C11" s="280" t="s">
        <v>775</v>
      </c>
      <c r="D11" s="280"/>
      <c r="E11" s="124" t="s">
        <v>757</v>
      </c>
      <c r="F11" s="124" t="s">
        <v>776</v>
      </c>
    </row>
    <row r="12" spans="1:6" ht="45" x14ac:dyDescent="0.25">
      <c r="A12" s="123" t="str">
        <f>'Controls_&amp;_Actions'!B16</f>
        <v>Enter Description</v>
      </c>
      <c r="B12" s="126" t="str">
        <f>CONCATENATE('Controls_&amp;_Actions'!A14,", ",'Controls_&amp;_Actions'!A15)</f>
        <v>Main Risk, Associated risks</v>
      </c>
      <c r="C12" s="279" t="str">
        <f>'Controls_&amp;_Actions'!B18</f>
        <v>Description of the actions required to mitigate the risks</v>
      </c>
      <c r="D12" s="279"/>
      <c r="E12" s="126" t="str">
        <f>'Controls_&amp;_Actions'!D20</f>
        <v>Enter name or initials</v>
      </c>
      <c r="F12" s="122">
        <f>'Controls_&amp;_Actions'!B20</f>
        <v>0</v>
      </c>
    </row>
    <row r="13" spans="1:6" ht="45" customHeight="1" x14ac:dyDescent="0.25">
      <c r="A13" s="123" t="str">
        <f>'Controls_&amp;_Actions'!B26</f>
        <v>Enter Description</v>
      </c>
      <c r="B13" s="126" t="str">
        <f>CONCATENATE('Controls_&amp;_Actions'!A24,", ",'Controls_&amp;_Actions'!A25)</f>
        <v>Main Risk, Associated risks</v>
      </c>
      <c r="C13" s="279" t="str">
        <f>'Controls_&amp;_Actions'!B28</f>
        <v>Description of the actions required to mitigate the risks</v>
      </c>
      <c r="D13" s="279"/>
      <c r="E13" s="126" t="str">
        <f>'Controls_&amp;_Actions'!D30</f>
        <v>Enter name or initials</v>
      </c>
      <c r="F13" s="122">
        <f>'Controls_&amp;_Actions'!B30</f>
        <v>0</v>
      </c>
    </row>
    <row r="14" spans="1:6" ht="45.75" customHeight="1" x14ac:dyDescent="0.25">
      <c r="A14" s="123" t="str">
        <f>'Controls_&amp;_Actions'!B36</f>
        <v>Enter Description</v>
      </c>
      <c r="B14" s="126" t="str">
        <f>CONCATENATE('Controls_&amp;_Actions'!A34,", ",'Controls_&amp;_Actions'!A35)</f>
        <v>Main Risk, Associated risks</v>
      </c>
      <c r="C14" s="279" t="str">
        <f>'Controls_&amp;_Actions'!B38</f>
        <v>Description of the actions required to mitigate the risks</v>
      </c>
      <c r="D14" s="279"/>
      <c r="E14" s="126" t="str">
        <f>'Controls_&amp;_Actions'!D40</f>
        <v>Enter name or initials</v>
      </c>
      <c r="F14" s="122">
        <f>'Controls_&amp;_Actions'!B40</f>
        <v>0</v>
      </c>
    </row>
    <row r="15" spans="1:6" ht="45.75" customHeight="1" x14ac:dyDescent="0.25">
      <c r="A15" s="123" t="str">
        <f>'Controls_&amp;_Actions'!B46</f>
        <v>Enter Description</v>
      </c>
      <c r="B15" s="126" t="str">
        <f>CONCATENATE('Controls_&amp;_Actions'!A44,", ",'Controls_&amp;_Actions'!A45)</f>
        <v>Main Risk, Associated risks</v>
      </c>
      <c r="C15" s="279" t="str">
        <f>'Controls_&amp;_Actions'!B48</f>
        <v>Description of the actions required to mitigate the risks</v>
      </c>
      <c r="D15" s="279"/>
      <c r="E15" s="126" t="str">
        <f>'Controls_&amp;_Actions'!D50</f>
        <v>Enter name or initials</v>
      </c>
      <c r="F15" s="122">
        <f>'Controls_&amp;_Actions'!B50</f>
        <v>0</v>
      </c>
    </row>
    <row r="16" spans="1:6" ht="45.75" customHeight="1" x14ac:dyDescent="0.25">
      <c r="A16" s="123" t="str">
        <f>'Controls_&amp;_Actions'!B56</f>
        <v>Enter Description</v>
      </c>
      <c r="B16" s="126" t="str">
        <f>CONCATENATE('Controls_&amp;_Actions'!A54,", ",'Controls_&amp;_Actions'!A55)</f>
        <v>Main Risk, Associated risks</v>
      </c>
      <c r="C16" s="279" t="str">
        <f>'Controls_&amp;_Actions'!B58</f>
        <v>Description of the actions required to mitigate the risks</v>
      </c>
      <c r="D16" s="279"/>
      <c r="E16" s="126" t="str">
        <f>'Controls_&amp;_Actions'!D60</f>
        <v>Enter name or initials</v>
      </c>
      <c r="F16" s="122">
        <f>'Controls_&amp;_Actions'!B60</f>
        <v>0</v>
      </c>
    </row>
    <row r="17" spans="1:6" ht="45.75" customHeight="1" x14ac:dyDescent="0.25">
      <c r="A17" s="123" t="str">
        <f>'Controls_&amp;_Actions'!B66</f>
        <v>Enter Description</v>
      </c>
      <c r="B17" s="126" t="str">
        <f>CONCATENATE('Controls_&amp;_Actions'!A64,", ",'Controls_&amp;_Actions'!A65)</f>
        <v>Main Risk, Associated risks</v>
      </c>
      <c r="C17" s="279" t="str">
        <f>'Controls_&amp;_Actions'!B68</f>
        <v>Description of the actions required to mitigate the risks</v>
      </c>
      <c r="D17" s="279"/>
      <c r="E17" s="126" t="str">
        <f>'Controls_&amp;_Actions'!D70</f>
        <v>Enter name or initials</v>
      </c>
      <c r="F17" s="122">
        <f>'Controls_&amp;_Actions'!B70</f>
        <v>0</v>
      </c>
    </row>
    <row r="18" spans="1:6" ht="45.75" customHeight="1" x14ac:dyDescent="0.25">
      <c r="A18" s="123" t="str">
        <f>'Controls_&amp;_Actions'!B76</f>
        <v>Enter Description</v>
      </c>
      <c r="B18" s="126" t="str">
        <f>CONCATENATE('Controls_&amp;_Actions'!A74,", ",'Controls_&amp;_Actions'!A75)</f>
        <v>Main Risk, Associated risks</v>
      </c>
      <c r="C18" s="279" t="str">
        <f>'Controls_&amp;_Actions'!B78</f>
        <v>Description of the actions required to mitigate the risks</v>
      </c>
      <c r="D18" s="279"/>
      <c r="E18" s="126" t="str">
        <f>'Controls_&amp;_Actions'!D80</f>
        <v>Enter name or initials</v>
      </c>
      <c r="F18" s="122">
        <f>'Controls_&amp;_Actions'!B80</f>
        <v>0</v>
      </c>
    </row>
    <row r="19" spans="1:6" ht="45.75" customHeight="1" x14ac:dyDescent="0.25">
      <c r="A19" s="123" t="str">
        <f>'Controls_&amp;_Actions'!B86</f>
        <v>Enter Description</v>
      </c>
      <c r="B19" s="126" t="str">
        <f>CONCATENATE('Controls_&amp;_Actions'!A84,", ",'Controls_&amp;_Actions'!A85)</f>
        <v>Main Risk, Associated risks</v>
      </c>
      <c r="C19" s="279" t="str">
        <f>'Controls_&amp;_Actions'!B88</f>
        <v>Description of the actions required to mitigate the risks</v>
      </c>
      <c r="D19" s="279"/>
      <c r="E19" s="126" t="str">
        <f>'Controls_&amp;_Actions'!D90</f>
        <v>Enter name or initials</v>
      </c>
      <c r="F19" s="122">
        <f>'Controls_&amp;_Actions'!B90</f>
        <v>0</v>
      </c>
    </row>
    <row r="20" spans="1:6" ht="45.75" customHeight="1" x14ac:dyDescent="0.25">
      <c r="A20" s="123" t="str">
        <f>'Controls_&amp;_Actions'!B96</f>
        <v>Enter Description</v>
      </c>
      <c r="B20" s="126" t="str">
        <f>CONCATENATE('Controls_&amp;_Actions'!A94,", ",'Controls_&amp;_Actions'!A95)</f>
        <v>Main Risk, Associated risks</v>
      </c>
      <c r="C20" s="279" t="str">
        <f>'Controls_&amp;_Actions'!B98</f>
        <v>Description of the actions required to mitigate the risks</v>
      </c>
      <c r="D20" s="279"/>
      <c r="E20" s="126" t="str">
        <f>'Controls_&amp;_Actions'!D100</f>
        <v>Enter name or initials</v>
      </c>
      <c r="F20" s="122">
        <f>'Controls_&amp;_Actions'!B100</f>
        <v>0</v>
      </c>
    </row>
    <row r="21" spans="1:6" ht="45.75" customHeight="1" x14ac:dyDescent="0.25">
      <c r="A21" s="123" t="str">
        <f>'Controls_&amp;_Actions'!B106</f>
        <v>Enter Description</v>
      </c>
      <c r="B21" s="126" t="str">
        <f>CONCATENATE('Controls_&amp;_Actions'!A104,", ",'Controls_&amp;_Actions'!A105)</f>
        <v>Main Risk, Associated risks</v>
      </c>
      <c r="C21" s="279" t="str">
        <f>'Controls_&amp;_Actions'!B108</f>
        <v>Description of the actions required to mitigate the risks</v>
      </c>
      <c r="D21" s="279"/>
      <c r="E21" s="126" t="str">
        <f>'Controls_&amp;_Actions'!D110</f>
        <v>Enter name or initials</v>
      </c>
      <c r="F21" s="122">
        <f>'Controls_&amp;_Actions'!B110</f>
        <v>0</v>
      </c>
    </row>
    <row r="22" spans="1:6" ht="45.75" hidden="1" customHeight="1" x14ac:dyDescent="0.25"/>
  </sheetData>
  <sheetProtection algorithmName="SHA-512" hashValue="UG8ezpukXJ3m7x7eqULfgwAKWbupmDAE2KwpMfIM5RuJoaLsoLbO07XPk5PNi9+YoG+8J0DiXsVEMSCzLG3v8g==" saltValue="SsUmhPaWCnIIhkglf+bcOQ==" spinCount="100000" sheet="1" objects="1" scenarios="1" formatRows="0"/>
  <mergeCells count="22">
    <mergeCell ref="A10:F10"/>
    <mergeCell ref="A2:F2"/>
    <mergeCell ref="A4:C4"/>
    <mergeCell ref="D4:F4"/>
    <mergeCell ref="A5:C6"/>
    <mergeCell ref="D5:F5"/>
    <mergeCell ref="D6:F6"/>
    <mergeCell ref="A7:B7"/>
    <mergeCell ref="C7:F7"/>
    <mergeCell ref="A8:B8"/>
    <mergeCell ref="C8:F8"/>
    <mergeCell ref="C21:D21"/>
    <mergeCell ref="C11:D11"/>
    <mergeCell ref="C12:D12"/>
    <mergeCell ref="C13:D13"/>
    <mergeCell ref="C14:D14"/>
    <mergeCell ref="C15:D15"/>
    <mergeCell ref="C16:D16"/>
    <mergeCell ref="C17:D17"/>
    <mergeCell ref="C18:D18"/>
    <mergeCell ref="C19:D19"/>
    <mergeCell ref="C20:D20"/>
  </mergeCells>
  <conditionalFormatting sqref="A1:F1 D4:E5 A2:B5 C8">
    <cfRule type="cellIs" dxfId="5" priority="23" operator="equal">
      <formula>0</formula>
    </cfRule>
  </conditionalFormatting>
  <conditionalFormatting sqref="C8">
    <cfRule type="cellIs" dxfId="4" priority="19" operator="equal">
      <formula>"High Risk"</formula>
    </cfRule>
    <cfRule type="cellIs" dxfId="3" priority="20" operator="equal">
      <formula>"Very High Risk"</formula>
    </cfRule>
  </conditionalFormatting>
  <conditionalFormatting sqref="A12">
    <cfRule type="cellIs" dxfId="2" priority="16" operator="equal">
      <formula>0</formula>
    </cfRule>
  </conditionalFormatting>
  <conditionalFormatting sqref="A13">
    <cfRule type="cellIs" dxfId="1" priority="6" operator="equal">
      <formula>0</formula>
    </cfRule>
  </conditionalFormatting>
  <conditionalFormatting sqref="A14:A21">
    <cfRule type="cellIs" dxfId="0" priority="5" operator="equal">
      <formula>0</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350"/>
  <sheetViews>
    <sheetView workbookViewId="0">
      <pane xSplit="1" ySplit="1" topLeftCell="B2" activePane="bottomRight" state="frozen"/>
      <selection pane="topRight" activeCell="B1" sqref="B1"/>
      <selection pane="bottomLeft" activeCell="A2" sqref="A2"/>
      <selection pane="bottomRight" activeCell="M4" sqref="M4"/>
    </sheetView>
  </sheetViews>
  <sheetFormatPr defaultRowHeight="15" x14ac:dyDescent="0.25"/>
  <cols>
    <col min="1" max="1" width="9.140625" style="6" customWidth="1"/>
    <col min="2" max="2" width="3.28515625" style="3" customWidth="1"/>
    <col min="3" max="3" width="13.5703125" style="3" bestFit="1" customWidth="1"/>
    <col min="4" max="4" width="8.140625" style="3" bestFit="1" customWidth="1"/>
    <col min="5" max="5" width="2" style="3" bestFit="1" customWidth="1"/>
    <col min="6" max="6" width="21.28515625" style="23" customWidth="1"/>
    <col min="7" max="7" width="63.5703125" style="24" customWidth="1"/>
    <col min="8" max="9" width="11" style="24" customWidth="1"/>
    <col min="10" max="13" width="9.140625" style="3"/>
    <col min="14" max="14" width="54.5703125" style="3" customWidth="1"/>
    <col min="15" max="15" width="3.5703125" style="3" customWidth="1"/>
    <col min="16" max="16" width="9.140625" style="146"/>
    <col min="17" max="16384" width="9.140625" style="3"/>
  </cols>
  <sheetData>
    <row r="1" spans="1:19" s="4" customFormat="1" x14ac:dyDescent="0.25">
      <c r="A1" s="18" t="s">
        <v>22</v>
      </c>
      <c r="B1" s="18"/>
      <c r="C1" s="18" t="s">
        <v>176</v>
      </c>
      <c r="D1" s="18" t="s">
        <v>167</v>
      </c>
      <c r="E1" s="19"/>
      <c r="F1" s="22" t="s">
        <v>23</v>
      </c>
      <c r="G1" s="20" t="s">
        <v>183</v>
      </c>
      <c r="H1" s="20" t="s">
        <v>26</v>
      </c>
      <c r="I1" s="20"/>
      <c r="J1" s="19" t="s">
        <v>815</v>
      </c>
      <c r="K1" s="19"/>
      <c r="L1" s="19"/>
      <c r="M1" s="19"/>
      <c r="N1" s="19" t="s">
        <v>747</v>
      </c>
      <c r="O1" s="19"/>
      <c r="P1" s="145" t="s">
        <v>646</v>
      </c>
      <c r="Q1" s="19"/>
      <c r="S1" s="4" t="s">
        <v>788</v>
      </c>
    </row>
    <row r="2" spans="1:19" x14ac:dyDescent="0.25">
      <c r="A2" s="48" t="s">
        <v>683</v>
      </c>
      <c r="B2" s="48"/>
      <c r="C2" s="48" t="s">
        <v>41</v>
      </c>
      <c r="D2" s="48"/>
      <c r="F2" s="23" t="s">
        <v>684</v>
      </c>
      <c r="G2" s="49" t="s">
        <v>695</v>
      </c>
      <c r="H2" s="49" t="str">
        <f>Risk_Assessment!M8</f>
        <v>TBC</v>
      </c>
      <c r="I2" s="49" t="str">
        <f>IF(H2=C2,"Risk present","No risk")</f>
        <v>No risk</v>
      </c>
      <c r="P2" s="146" t="s">
        <v>657</v>
      </c>
      <c r="S2" s="144" t="s">
        <v>647</v>
      </c>
    </row>
    <row r="3" spans="1:19" x14ac:dyDescent="0.25">
      <c r="A3" s="3" t="s">
        <v>28</v>
      </c>
      <c r="C3" s="5" t="s">
        <v>40</v>
      </c>
      <c r="D3" s="3">
        <v>5</v>
      </c>
      <c r="F3" s="23" t="s">
        <v>29</v>
      </c>
      <c r="G3" s="49" t="s">
        <v>184</v>
      </c>
      <c r="H3" s="49" t="str">
        <f>Risk_Assessment!M9</f>
        <v>TBC</v>
      </c>
      <c r="I3" s="49" t="str">
        <f t="shared" ref="I3:I66" si="0">IF(H3=C3,"Risk present","No risk")</f>
        <v>No risk</v>
      </c>
      <c r="N3" s="64" t="s">
        <v>222</v>
      </c>
      <c r="P3" s="147" t="s">
        <v>586</v>
      </c>
      <c r="S3" s="38" t="s">
        <v>789</v>
      </c>
    </row>
    <row r="4" spans="1:19" x14ac:dyDescent="0.25">
      <c r="A4" s="3" t="s">
        <v>30</v>
      </c>
      <c r="C4" s="5" t="s">
        <v>40</v>
      </c>
      <c r="D4" s="3">
        <v>5</v>
      </c>
      <c r="F4" s="23" t="s">
        <v>31</v>
      </c>
      <c r="G4" s="49" t="s">
        <v>185</v>
      </c>
      <c r="H4" s="49" t="str">
        <f>Risk_Assessment!M10</f>
        <v>TBC</v>
      </c>
      <c r="I4" s="49" t="str">
        <f t="shared" si="0"/>
        <v>No risk</v>
      </c>
      <c r="N4" s="64" t="s">
        <v>223</v>
      </c>
      <c r="P4" s="147" t="s">
        <v>587</v>
      </c>
      <c r="S4" s="38" t="s">
        <v>790</v>
      </c>
    </row>
    <row r="5" spans="1:19" x14ac:dyDescent="0.25">
      <c r="A5" s="3" t="s">
        <v>32</v>
      </c>
      <c r="C5" s="5" t="s">
        <v>40</v>
      </c>
      <c r="D5" s="3">
        <v>5</v>
      </c>
      <c r="F5" s="23" t="s">
        <v>33</v>
      </c>
      <c r="G5" s="49" t="s">
        <v>186</v>
      </c>
      <c r="H5" s="49" t="str">
        <f>Risk_Assessment!M11</f>
        <v>TBC</v>
      </c>
      <c r="I5" s="49" t="str">
        <f t="shared" si="0"/>
        <v>No risk</v>
      </c>
      <c r="N5" s="64" t="s">
        <v>224</v>
      </c>
      <c r="P5" s="147" t="s">
        <v>588</v>
      </c>
      <c r="S5" s="38" t="s">
        <v>791</v>
      </c>
    </row>
    <row r="6" spans="1:19" x14ac:dyDescent="0.25">
      <c r="A6" s="3" t="s">
        <v>34</v>
      </c>
      <c r="C6" s="5" t="s">
        <v>40</v>
      </c>
      <c r="D6" s="3">
        <v>5</v>
      </c>
      <c r="F6" s="23" t="s">
        <v>35</v>
      </c>
      <c r="G6" s="49" t="s">
        <v>187</v>
      </c>
      <c r="H6" s="49" t="str">
        <f>Risk_Assessment!M12</f>
        <v>TBC</v>
      </c>
      <c r="I6" s="49" t="str">
        <f t="shared" si="0"/>
        <v>No risk</v>
      </c>
      <c r="N6" s="64" t="s">
        <v>225</v>
      </c>
      <c r="P6" s="147" t="s">
        <v>589</v>
      </c>
      <c r="S6" s="36" t="s">
        <v>792</v>
      </c>
    </row>
    <row r="7" spans="1:19" x14ac:dyDescent="0.25">
      <c r="A7" s="3" t="s">
        <v>36</v>
      </c>
      <c r="C7" s="5" t="s">
        <v>40</v>
      </c>
      <c r="D7" s="3">
        <v>5</v>
      </c>
      <c r="F7" s="23" t="s">
        <v>37</v>
      </c>
      <c r="G7" s="49" t="s">
        <v>188</v>
      </c>
      <c r="H7" s="49" t="str">
        <f>Risk_Assessment!M13</f>
        <v>TBC</v>
      </c>
      <c r="I7" s="49" t="str">
        <f t="shared" si="0"/>
        <v>No risk</v>
      </c>
      <c r="N7" s="64" t="s">
        <v>226</v>
      </c>
      <c r="P7" s="147" t="s">
        <v>590</v>
      </c>
      <c r="S7" s="37" t="s">
        <v>793</v>
      </c>
    </row>
    <row r="8" spans="1:19" x14ac:dyDescent="0.25">
      <c r="A8" s="3" t="s">
        <v>38</v>
      </c>
      <c r="C8" s="5" t="s">
        <v>41</v>
      </c>
      <c r="D8" s="3">
        <v>3</v>
      </c>
      <c r="F8" s="23" t="s">
        <v>39</v>
      </c>
      <c r="G8" s="49" t="s">
        <v>189</v>
      </c>
      <c r="H8" s="49" t="str">
        <f>Risk_Assessment!M14</f>
        <v>TBC</v>
      </c>
      <c r="I8" s="49" t="str">
        <f t="shared" si="0"/>
        <v>No risk</v>
      </c>
      <c r="J8" s="19" t="s">
        <v>572</v>
      </c>
      <c r="K8" s="27"/>
      <c r="L8" s="27"/>
      <c r="N8" s="64" t="s">
        <v>227</v>
      </c>
      <c r="P8" s="148" t="s">
        <v>591</v>
      </c>
      <c r="S8" s="37" t="s">
        <v>794</v>
      </c>
    </row>
    <row r="9" spans="1:19" x14ac:dyDescent="0.25">
      <c r="A9" s="4" t="s">
        <v>697</v>
      </c>
      <c r="B9" s="4"/>
      <c r="C9" s="4"/>
      <c r="D9" s="4"/>
      <c r="E9" s="4"/>
      <c r="F9" s="63"/>
      <c r="G9" s="160"/>
      <c r="H9" s="49"/>
      <c r="I9" s="49"/>
      <c r="J9" s="35" t="s">
        <v>4</v>
      </c>
      <c r="N9" s="64" t="s">
        <v>228</v>
      </c>
      <c r="P9" s="146" t="s">
        <v>592</v>
      </c>
      <c r="S9" s="38" t="s">
        <v>795</v>
      </c>
    </row>
    <row r="10" spans="1:19" x14ac:dyDescent="0.25">
      <c r="A10" s="3" t="s">
        <v>698</v>
      </c>
      <c r="C10" s="3" t="s">
        <v>41</v>
      </c>
      <c r="D10" s="3">
        <v>4</v>
      </c>
      <c r="F10" s="23" t="s">
        <v>699</v>
      </c>
      <c r="G10" s="49" t="s">
        <v>700</v>
      </c>
      <c r="H10" s="49" t="str">
        <f>Risk_Assessment!M17</f>
        <v>TBC</v>
      </c>
      <c r="I10" s="49" t="str">
        <f t="shared" si="0"/>
        <v>No risk</v>
      </c>
      <c r="J10" s="35" t="s">
        <v>5</v>
      </c>
      <c r="N10" s="64" t="s">
        <v>229</v>
      </c>
      <c r="P10" s="146" t="s">
        <v>593</v>
      </c>
      <c r="S10" s="38" t="s">
        <v>796</v>
      </c>
    </row>
    <row r="11" spans="1:19" x14ac:dyDescent="0.25">
      <c r="A11" s="3" t="s">
        <v>701</v>
      </c>
      <c r="C11" s="3" t="s">
        <v>41</v>
      </c>
      <c r="D11" s="3">
        <v>3</v>
      </c>
      <c r="F11" s="23" t="s">
        <v>702</v>
      </c>
      <c r="G11" s="49" t="s">
        <v>703</v>
      </c>
      <c r="H11" s="49" t="str">
        <f>Risk_Assessment!M18</f>
        <v>TBC</v>
      </c>
      <c r="I11" s="49" t="str">
        <f t="shared" si="0"/>
        <v>No risk</v>
      </c>
      <c r="J11" s="35" t="s">
        <v>6</v>
      </c>
      <c r="N11" s="64" t="s">
        <v>230</v>
      </c>
      <c r="P11" s="147" t="s">
        <v>594</v>
      </c>
      <c r="S11" s="38" t="s">
        <v>797</v>
      </c>
    </row>
    <row r="12" spans="1:19" x14ac:dyDescent="0.25">
      <c r="A12" s="3" t="s">
        <v>704</v>
      </c>
      <c r="C12" s="3" t="s">
        <v>40</v>
      </c>
      <c r="D12" s="3">
        <v>3</v>
      </c>
      <c r="F12" s="23" t="s">
        <v>705</v>
      </c>
      <c r="G12" s="49" t="s">
        <v>706</v>
      </c>
      <c r="H12" s="49" t="str">
        <f>Risk_Assessment!M19</f>
        <v>TBC</v>
      </c>
      <c r="I12" s="49" t="str">
        <f t="shared" si="0"/>
        <v>No risk</v>
      </c>
      <c r="J12" s="35" t="s">
        <v>7</v>
      </c>
      <c r="N12" s="64" t="s">
        <v>231</v>
      </c>
      <c r="P12" s="147" t="s">
        <v>595</v>
      </c>
      <c r="S12" s="38" t="s">
        <v>798</v>
      </c>
    </row>
    <row r="13" spans="1:19" x14ac:dyDescent="0.25">
      <c r="A13" s="3" t="s">
        <v>707</v>
      </c>
      <c r="C13" s="3" t="s">
        <v>40</v>
      </c>
      <c r="D13" s="3">
        <v>3</v>
      </c>
      <c r="F13" s="23" t="s">
        <v>708</v>
      </c>
      <c r="G13" s="49" t="s">
        <v>709</v>
      </c>
      <c r="H13" s="49" t="str">
        <f>Risk_Assessment!M20</f>
        <v>TBC</v>
      </c>
      <c r="I13" s="49" t="str">
        <f t="shared" si="0"/>
        <v>No risk</v>
      </c>
      <c r="J13" s="35" t="s">
        <v>8</v>
      </c>
      <c r="N13" s="64" t="s">
        <v>232</v>
      </c>
      <c r="P13" s="147" t="s">
        <v>596</v>
      </c>
      <c r="S13" s="36" t="s">
        <v>799</v>
      </c>
    </row>
    <row r="14" spans="1:19" x14ac:dyDescent="0.25">
      <c r="A14" s="3" t="s">
        <v>710</v>
      </c>
      <c r="C14" s="3" t="s">
        <v>41</v>
      </c>
      <c r="D14" s="3">
        <v>5</v>
      </c>
      <c r="F14" s="23" t="s">
        <v>711</v>
      </c>
      <c r="G14" s="49" t="s">
        <v>712</v>
      </c>
      <c r="H14" s="49" t="str">
        <f>Risk_Assessment!M21</f>
        <v>TBC</v>
      </c>
      <c r="I14" s="49" t="str">
        <f t="shared" si="0"/>
        <v>No risk</v>
      </c>
      <c r="J14" s="35" t="s">
        <v>9</v>
      </c>
      <c r="N14" s="64" t="s">
        <v>233</v>
      </c>
      <c r="P14" s="147" t="s">
        <v>597</v>
      </c>
      <c r="S14" s="36" t="s">
        <v>800</v>
      </c>
    </row>
    <row r="15" spans="1:19" x14ac:dyDescent="0.25">
      <c r="A15" s="3" t="s">
        <v>713</v>
      </c>
      <c r="C15" s="3" t="s">
        <v>41</v>
      </c>
      <c r="D15" s="3">
        <v>4</v>
      </c>
      <c r="F15" s="23" t="s">
        <v>714</v>
      </c>
      <c r="G15" s="49" t="s">
        <v>715</v>
      </c>
      <c r="H15" s="49" t="str">
        <f>Risk_Assessment!M22</f>
        <v>TBC</v>
      </c>
      <c r="I15" s="49" t="str">
        <f t="shared" si="0"/>
        <v>No risk</v>
      </c>
      <c r="J15" s="35" t="s">
        <v>10</v>
      </c>
      <c r="N15" s="64" t="s">
        <v>234</v>
      </c>
      <c r="P15" s="147" t="s">
        <v>598</v>
      </c>
      <c r="S15" s="36" t="s">
        <v>801</v>
      </c>
    </row>
    <row r="16" spans="1:19" x14ac:dyDescent="0.25">
      <c r="A16" s="3" t="s">
        <v>716</v>
      </c>
      <c r="G16" s="49" t="s">
        <v>777</v>
      </c>
      <c r="H16" s="49" t="str">
        <f>Risk_Assessment!M23</f>
        <v>TBC</v>
      </c>
      <c r="I16" s="49" t="str">
        <f t="shared" si="0"/>
        <v>No risk</v>
      </c>
      <c r="J16" s="35" t="s">
        <v>11</v>
      </c>
      <c r="N16" s="64" t="s">
        <v>235</v>
      </c>
      <c r="P16" s="147" t="s">
        <v>599</v>
      </c>
      <c r="S16" s="36" t="s">
        <v>802</v>
      </c>
    </row>
    <row r="17" spans="1:19" x14ac:dyDescent="0.25">
      <c r="A17" s="3" t="s">
        <v>717</v>
      </c>
      <c r="C17" s="5"/>
      <c r="F17" s="63"/>
      <c r="G17" s="49" t="s">
        <v>777</v>
      </c>
      <c r="H17" s="49" t="str">
        <f>Risk_Assessment!M24</f>
        <v>TBC</v>
      </c>
      <c r="I17" s="49" t="str">
        <f t="shared" si="0"/>
        <v>No risk</v>
      </c>
      <c r="N17" s="64" t="s">
        <v>236</v>
      </c>
      <c r="P17" s="147" t="s">
        <v>600</v>
      </c>
      <c r="S17" s="36" t="s">
        <v>803</v>
      </c>
    </row>
    <row r="18" spans="1:19" x14ac:dyDescent="0.25">
      <c r="A18" s="3" t="s">
        <v>718</v>
      </c>
      <c r="G18" s="49" t="s">
        <v>777</v>
      </c>
      <c r="H18" s="49" t="str">
        <f>Risk_Assessment!M25</f>
        <v>TBC</v>
      </c>
      <c r="I18" s="49" t="str">
        <f t="shared" si="0"/>
        <v>No risk</v>
      </c>
      <c r="J18" s="4" t="s">
        <v>649</v>
      </c>
      <c r="N18" s="64" t="s">
        <v>237</v>
      </c>
      <c r="P18" s="147" t="s">
        <v>601</v>
      </c>
      <c r="S18" s="36" t="s">
        <v>804</v>
      </c>
    </row>
    <row r="19" spans="1:19" x14ac:dyDescent="0.25">
      <c r="A19" s="6" t="s">
        <v>719</v>
      </c>
      <c r="G19" s="49"/>
      <c r="H19" s="49"/>
      <c r="I19" s="49"/>
      <c r="J19" s="3" t="s">
        <v>650</v>
      </c>
      <c r="N19" s="64" t="s">
        <v>238</v>
      </c>
      <c r="P19" s="147" t="s">
        <v>602</v>
      </c>
      <c r="S19" s="36" t="s">
        <v>805</v>
      </c>
    </row>
    <row r="20" spans="1:19" x14ac:dyDescent="0.25">
      <c r="A20" s="6" t="s">
        <v>43</v>
      </c>
      <c r="C20" s="3" t="s">
        <v>40</v>
      </c>
      <c r="D20" s="3">
        <v>5</v>
      </c>
      <c r="F20" s="23" t="s">
        <v>44</v>
      </c>
      <c r="G20" s="49" t="s">
        <v>190</v>
      </c>
      <c r="H20" s="49" t="str">
        <f>Risk_Assessment!M28</f>
        <v>TBC</v>
      </c>
      <c r="I20" s="49" t="str">
        <f t="shared" si="0"/>
        <v>No risk</v>
      </c>
      <c r="J20" s="3" t="s">
        <v>651</v>
      </c>
      <c r="N20" s="64" t="s">
        <v>239</v>
      </c>
      <c r="P20" s="147" t="s">
        <v>603</v>
      </c>
      <c r="S20" s="3" t="s">
        <v>806</v>
      </c>
    </row>
    <row r="21" spans="1:19" x14ac:dyDescent="0.25">
      <c r="A21" s="6" t="s">
        <v>720</v>
      </c>
      <c r="C21" s="3" t="s">
        <v>41</v>
      </c>
      <c r="D21" s="3">
        <v>5</v>
      </c>
      <c r="F21" s="23" t="s">
        <v>721</v>
      </c>
      <c r="G21" s="49" t="s">
        <v>722</v>
      </c>
      <c r="H21" s="49" t="str">
        <f>Risk_Assessment!M29</f>
        <v>TBC</v>
      </c>
      <c r="I21" s="49" t="str">
        <f t="shared" si="0"/>
        <v>No risk</v>
      </c>
      <c r="J21" s="3" t="s">
        <v>652</v>
      </c>
      <c r="N21" s="64" t="s">
        <v>240</v>
      </c>
      <c r="P21" s="148" t="s">
        <v>604</v>
      </c>
      <c r="S21" s="36" t="s">
        <v>807</v>
      </c>
    </row>
    <row r="22" spans="1:19" x14ac:dyDescent="0.25">
      <c r="A22" s="6" t="s">
        <v>45</v>
      </c>
      <c r="C22" s="3" t="s">
        <v>41</v>
      </c>
      <c r="D22" s="3">
        <v>4</v>
      </c>
      <c r="F22" s="23" t="s">
        <v>46</v>
      </c>
      <c r="G22" s="49" t="s">
        <v>191</v>
      </c>
      <c r="H22" s="49" t="str">
        <f>Risk_Assessment!M30</f>
        <v>TBC</v>
      </c>
      <c r="I22" s="49" t="str">
        <f t="shared" si="0"/>
        <v>No risk</v>
      </c>
      <c r="J22" s="3" t="s">
        <v>653</v>
      </c>
      <c r="N22" s="64" t="s">
        <v>241</v>
      </c>
      <c r="P22" s="148" t="s">
        <v>605</v>
      </c>
      <c r="S22" s="38" t="s">
        <v>808</v>
      </c>
    </row>
    <row r="23" spans="1:19" x14ac:dyDescent="0.25">
      <c r="A23" s="6" t="s">
        <v>47</v>
      </c>
      <c r="C23" s="3" t="s">
        <v>40</v>
      </c>
      <c r="D23" s="3">
        <v>3</v>
      </c>
      <c r="F23" s="23" t="s">
        <v>723</v>
      </c>
      <c r="G23" s="49" t="s">
        <v>192</v>
      </c>
      <c r="H23" s="49" t="str">
        <f>Risk_Assessment!M31</f>
        <v>TBC</v>
      </c>
      <c r="I23" s="49" t="str">
        <f t="shared" si="0"/>
        <v>No risk</v>
      </c>
      <c r="N23" s="64" t="s">
        <v>242</v>
      </c>
      <c r="P23" s="148" t="s">
        <v>606</v>
      </c>
      <c r="S23" s="38" t="s">
        <v>809</v>
      </c>
    </row>
    <row r="24" spans="1:19" x14ac:dyDescent="0.25">
      <c r="A24" s="6" t="s">
        <v>48</v>
      </c>
      <c r="C24" s="3" t="s">
        <v>40</v>
      </c>
      <c r="D24" s="3">
        <v>5</v>
      </c>
      <c r="F24" s="23" t="s">
        <v>49</v>
      </c>
      <c r="G24" s="49" t="s">
        <v>193</v>
      </c>
      <c r="H24" s="49" t="str">
        <f>Risk_Assessment!M32</f>
        <v>TBC</v>
      </c>
      <c r="I24" s="49" t="str">
        <f t="shared" si="0"/>
        <v>No risk</v>
      </c>
      <c r="N24" s="64" t="s">
        <v>243</v>
      </c>
      <c r="P24" s="148" t="s">
        <v>607</v>
      </c>
    </row>
    <row r="25" spans="1:19" x14ac:dyDescent="0.25">
      <c r="A25" s="6" t="s">
        <v>50</v>
      </c>
      <c r="C25" s="3" t="s">
        <v>41</v>
      </c>
      <c r="D25" s="3">
        <v>4</v>
      </c>
      <c r="F25" s="23" t="s">
        <v>51</v>
      </c>
      <c r="G25" s="49" t="s">
        <v>194</v>
      </c>
      <c r="H25" s="49" t="str">
        <f>Risk_Assessment!M33</f>
        <v>TBC</v>
      </c>
      <c r="I25" s="49" t="str">
        <f t="shared" si="0"/>
        <v>No risk</v>
      </c>
      <c r="J25" s="4" t="s">
        <v>656</v>
      </c>
      <c r="N25" s="64" t="s">
        <v>244</v>
      </c>
      <c r="P25" s="148" t="s">
        <v>608</v>
      </c>
    </row>
    <row r="26" spans="1:19" x14ac:dyDescent="0.25">
      <c r="A26" s="6" t="s">
        <v>724</v>
      </c>
      <c r="C26" s="3" t="s">
        <v>41</v>
      </c>
      <c r="D26" s="3">
        <v>4</v>
      </c>
      <c r="F26" s="23" t="s">
        <v>725</v>
      </c>
      <c r="G26" s="49" t="s">
        <v>726</v>
      </c>
      <c r="H26" s="49" t="str">
        <f>Risk_Assessment!M34</f>
        <v>TBC</v>
      </c>
      <c r="I26" s="49" t="str">
        <f t="shared" si="0"/>
        <v>No risk</v>
      </c>
      <c r="N26" s="64" t="s">
        <v>245</v>
      </c>
      <c r="P26" s="148" t="s">
        <v>609</v>
      </c>
    </row>
    <row r="27" spans="1:19" x14ac:dyDescent="0.25">
      <c r="A27" s="6" t="s">
        <v>727</v>
      </c>
      <c r="C27" s="3" t="s">
        <v>41</v>
      </c>
      <c r="D27" s="3">
        <v>4</v>
      </c>
      <c r="F27" s="23" t="s">
        <v>728</v>
      </c>
      <c r="G27" s="49" t="s">
        <v>729</v>
      </c>
      <c r="H27" s="49" t="str">
        <f>Risk_Assessment!M35</f>
        <v>TBC</v>
      </c>
      <c r="I27" s="49" t="str">
        <f t="shared" si="0"/>
        <v>No risk</v>
      </c>
      <c r="J27" s="3" t="str">
        <f>Risk_Assessment!Q10</f>
        <v>L</v>
      </c>
      <c r="K27" s="3" t="s">
        <v>580</v>
      </c>
      <c r="N27" s="64" t="s">
        <v>246</v>
      </c>
      <c r="P27" s="148" t="s">
        <v>610</v>
      </c>
    </row>
    <row r="28" spans="1:19" x14ac:dyDescent="0.25">
      <c r="A28" s="6" t="s">
        <v>52</v>
      </c>
      <c r="C28" s="3" t="s">
        <v>41</v>
      </c>
      <c r="D28" s="3">
        <v>5</v>
      </c>
      <c r="F28" s="23" t="s">
        <v>53</v>
      </c>
      <c r="G28" s="49" t="s">
        <v>195</v>
      </c>
      <c r="H28" s="49" t="str">
        <f>Risk_Assessment!M36</f>
        <v>TBC</v>
      </c>
      <c r="I28" s="49" t="str">
        <f t="shared" si="0"/>
        <v>No risk</v>
      </c>
      <c r="J28" s="3" t="str">
        <f>Risk_Assessment!Q11</f>
        <v>M</v>
      </c>
      <c r="K28" s="3" t="s">
        <v>579</v>
      </c>
      <c r="N28" s="64" t="s">
        <v>247</v>
      </c>
      <c r="P28" s="148" t="s">
        <v>611</v>
      </c>
    </row>
    <row r="29" spans="1:19" x14ac:dyDescent="0.25">
      <c r="A29" s="6" t="s">
        <v>54</v>
      </c>
      <c r="C29" s="3" t="s">
        <v>41</v>
      </c>
      <c r="D29" s="3">
        <v>4</v>
      </c>
      <c r="F29" s="23" t="s">
        <v>55</v>
      </c>
      <c r="G29" s="49" t="s">
        <v>196</v>
      </c>
      <c r="H29" s="49" t="str">
        <f>Risk_Assessment!M37</f>
        <v>TBC</v>
      </c>
      <c r="I29" s="49" t="str">
        <f t="shared" si="0"/>
        <v>No risk</v>
      </c>
      <c r="J29" s="3" t="str">
        <f>Risk_Assessment!Q12</f>
        <v>H</v>
      </c>
      <c r="K29" s="3" t="s">
        <v>577</v>
      </c>
      <c r="N29" s="64" t="s">
        <v>248</v>
      </c>
      <c r="P29" s="148" t="s">
        <v>612</v>
      </c>
    </row>
    <row r="30" spans="1:19" x14ac:dyDescent="0.25">
      <c r="A30" s="6" t="s">
        <v>56</v>
      </c>
      <c r="C30" s="3" t="s">
        <v>41</v>
      </c>
      <c r="D30" s="3">
        <v>4</v>
      </c>
      <c r="F30" s="23" t="s">
        <v>57</v>
      </c>
      <c r="G30" s="49" t="s">
        <v>730</v>
      </c>
      <c r="H30" s="49" t="str">
        <f>Risk_Assessment!M38</f>
        <v>TBC</v>
      </c>
      <c r="I30" s="49" t="str">
        <f t="shared" si="0"/>
        <v>No risk</v>
      </c>
      <c r="J30" s="3" t="str">
        <f>Risk_Assessment!Q13</f>
        <v>VH</v>
      </c>
      <c r="K30" s="3" t="s">
        <v>578</v>
      </c>
      <c r="N30" s="64" t="s">
        <v>249</v>
      </c>
      <c r="P30" s="148" t="s">
        <v>613</v>
      </c>
    </row>
    <row r="31" spans="1:19" x14ac:dyDescent="0.25">
      <c r="A31" s="6" t="s">
        <v>58</v>
      </c>
      <c r="C31" s="3" t="s">
        <v>40</v>
      </c>
      <c r="D31" s="3">
        <v>2</v>
      </c>
      <c r="F31" s="23" t="s">
        <v>59</v>
      </c>
      <c r="G31" s="49" t="s">
        <v>197</v>
      </c>
      <c r="H31" s="49" t="str">
        <f>Risk_Assessment!M39</f>
        <v>TBC</v>
      </c>
      <c r="I31" s="49" t="str">
        <f t="shared" si="0"/>
        <v>No risk</v>
      </c>
      <c r="N31" s="64" t="s">
        <v>250</v>
      </c>
      <c r="P31" s="148" t="s">
        <v>614</v>
      </c>
    </row>
    <row r="32" spans="1:19" x14ac:dyDescent="0.25">
      <c r="A32" s="6" t="s">
        <v>60</v>
      </c>
      <c r="C32" s="3" t="s">
        <v>41</v>
      </c>
      <c r="D32" s="3">
        <v>2</v>
      </c>
      <c r="F32" s="23" t="s">
        <v>61</v>
      </c>
      <c r="G32" s="49" t="s">
        <v>198</v>
      </c>
      <c r="H32" s="49" t="str">
        <f>Risk_Assessment!M40</f>
        <v>TBC</v>
      </c>
      <c r="I32" s="49" t="str">
        <f t="shared" si="0"/>
        <v>No risk</v>
      </c>
      <c r="N32" s="64" t="s">
        <v>251</v>
      </c>
      <c r="P32" s="148" t="s">
        <v>615</v>
      </c>
    </row>
    <row r="33" spans="1:16" x14ac:dyDescent="0.25">
      <c r="A33" s="6" t="s">
        <v>731</v>
      </c>
      <c r="C33" s="3" t="s">
        <v>41</v>
      </c>
      <c r="D33" s="3">
        <v>3</v>
      </c>
      <c r="F33" s="23" t="s">
        <v>732</v>
      </c>
      <c r="G33" s="49" t="s">
        <v>733</v>
      </c>
      <c r="H33" s="49" t="str">
        <f>Risk_Assessment!M41</f>
        <v>TBC</v>
      </c>
      <c r="I33" s="49" t="str">
        <f t="shared" si="0"/>
        <v>No risk</v>
      </c>
      <c r="J33" s="4" t="s">
        <v>664</v>
      </c>
      <c r="N33" s="64" t="s">
        <v>252</v>
      </c>
      <c r="P33" s="148" t="s">
        <v>616</v>
      </c>
    </row>
    <row r="34" spans="1:16" x14ac:dyDescent="0.25">
      <c r="A34" s="6" t="s">
        <v>734</v>
      </c>
      <c r="C34" s="3" t="s">
        <v>41</v>
      </c>
      <c r="D34" s="3">
        <v>5</v>
      </c>
      <c r="F34" s="23" t="s">
        <v>735</v>
      </c>
      <c r="G34" s="49" t="s">
        <v>736</v>
      </c>
      <c r="H34" s="49" t="str">
        <f>Risk_Assessment!M42</f>
        <v>TBC</v>
      </c>
      <c r="I34" s="49" t="str">
        <f t="shared" si="0"/>
        <v>No risk</v>
      </c>
      <c r="J34" s="3" t="s">
        <v>665</v>
      </c>
      <c r="N34" s="64" t="s">
        <v>253</v>
      </c>
      <c r="P34" s="148" t="s">
        <v>617</v>
      </c>
    </row>
    <row r="35" spans="1:16" x14ac:dyDescent="0.25">
      <c r="A35" s="6" t="s">
        <v>62</v>
      </c>
      <c r="C35" s="3" t="s">
        <v>41</v>
      </c>
      <c r="D35" s="3">
        <v>4</v>
      </c>
      <c r="F35" s="23" t="s">
        <v>63</v>
      </c>
      <c r="G35" s="49" t="s">
        <v>199</v>
      </c>
      <c r="H35" s="49" t="str">
        <f>Risk_Assessment!M43</f>
        <v>TBC</v>
      </c>
      <c r="I35" s="49" t="str">
        <f t="shared" si="0"/>
        <v>No risk</v>
      </c>
      <c r="J35" s="3" t="s">
        <v>666</v>
      </c>
      <c r="N35" s="64" t="s">
        <v>254</v>
      </c>
      <c r="P35" s="148" t="s">
        <v>618</v>
      </c>
    </row>
    <row r="36" spans="1:16" x14ac:dyDescent="0.25">
      <c r="A36" s="6" t="s">
        <v>64</v>
      </c>
      <c r="C36" s="3" t="s">
        <v>40</v>
      </c>
      <c r="D36" s="3">
        <v>5</v>
      </c>
      <c r="F36" s="23" t="s">
        <v>65</v>
      </c>
      <c r="G36" s="49" t="s">
        <v>200</v>
      </c>
      <c r="H36" s="49" t="str">
        <f>Risk_Assessment!M44</f>
        <v>TBC</v>
      </c>
      <c r="I36" s="49" t="str">
        <f t="shared" si="0"/>
        <v>No risk</v>
      </c>
      <c r="J36" s="3" t="s">
        <v>667</v>
      </c>
      <c r="N36" s="64" t="s">
        <v>255</v>
      </c>
      <c r="P36" s="148" t="s">
        <v>619</v>
      </c>
    </row>
    <row r="37" spans="1:16" x14ac:dyDescent="0.25">
      <c r="A37" s="6" t="s">
        <v>66</v>
      </c>
      <c r="C37" s="3" t="s">
        <v>41</v>
      </c>
      <c r="D37" s="3">
        <v>5</v>
      </c>
      <c r="F37" s="23" t="s">
        <v>67</v>
      </c>
      <c r="G37" s="49" t="s">
        <v>201</v>
      </c>
      <c r="H37" s="49" t="str">
        <f>Risk_Assessment!M45</f>
        <v>TBC</v>
      </c>
      <c r="I37" s="49" t="str">
        <f t="shared" si="0"/>
        <v>No risk</v>
      </c>
      <c r="N37" s="64" t="s">
        <v>256</v>
      </c>
      <c r="P37" s="147" t="s">
        <v>620</v>
      </c>
    </row>
    <row r="38" spans="1:16" x14ac:dyDescent="0.25">
      <c r="A38" s="6" t="s">
        <v>68</v>
      </c>
      <c r="C38" s="3" t="s">
        <v>41</v>
      </c>
      <c r="D38" s="3">
        <v>3</v>
      </c>
      <c r="F38" s="23" t="s">
        <v>737</v>
      </c>
      <c r="G38" s="49" t="s">
        <v>202</v>
      </c>
      <c r="H38" s="49" t="str">
        <f>Risk_Assessment!M46</f>
        <v>TBC</v>
      </c>
      <c r="I38" s="49" t="str">
        <f t="shared" si="0"/>
        <v>No risk</v>
      </c>
      <c r="N38" s="64" t="s">
        <v>257</v>
      </c>
      <c r="P38" s="147" t="s">
        <v>621</v>
      </c>
    </row>
    <row r="39" spans="1:16" x14ac:dyDescent="0.25">
      <c r="A39" s="6" t="s">
        <v>69</v>
      </c>
      <c r="G39" s="49" t="s">
        <v>777</v>
      </c>
      <c r="H39" s="49" t="str">
        <f>Risk_Assessment!M47</f>
        <v>TBC</v>
      </c>
      <c r="I39" s="49" t="str">
        <f t="shared" si="0"/>
        <v>No risk</v>
      </c>
      <c r="J39" s="4" t="s">
        <v>672</v>
      </c>
      <c r="N39" s="64" t="s">
        <v>258</v>
      </c>
      <c r="P39" s="147" t="s">
        <v>622</v>
      </c>
    </row>
    <row r="40" spans="1:16" x14ac:dyDescent="0.25">
      <c r="A40" s="6" t="s">
        <v>168</v>
      </c>
      <c r="G40" s="49" t="s">
        <v>777</v>
      </c>
      <c r="H40" s="49" t="str">
        <f>Risk_Assessment!M48</f>
        <v>TBC</v>
      </c>
      <c r="I40" s="49" t="str">
        <f t="shared" si="0"/>
        <v>No risk</v>
      </c>
      <c r="J40" s="3" t="s">
        <v>678</v>
      </c>
      <c r="N40" s="64" t="s">
        <v>259</v>
      </c>
      <c r="P40" s="147" t="s">
        <v>623</v>
      </c>
    </row>
    <row r="41" spans="1:16" x14ac:dyDescent="0.25">
      <c r="A41" s="6" t="s">
        <v>169</v>
      </c>
      <c r="G41" s="49" t="s">
        <v>777</v>
      </c>
      <c r="H41" s="49" t="str">
        <f>Risk_Assessment!M49</f>
        <v>TBC</v>
      </c>
      <c r="I41" s="49" t="str">
        <f t="shared" si="0"/>
        <v>No risk</v>
      </c>
      <c r="J41" s="3" t="s">
        <v>679</v>
      </c>
      <c r="N41" s="64" t="s">
        <v>260</v>
      </c>
      <c r="P41" s="147" t="s">
        <v>624</v>
      </c>
    </row>
    <row r="42" spans="1:16" x14ac:dyDescent="0.25">
      <c r="A42" s="6" t="s">
        <v>738</v>
      </c>
      <c r="G42" s="49"/>
      <c r="H42" s="49"/>
      <c r="I42" s="49"/>
      <c r="J42" s="3" t="s">
        <v>675</v>
      </c>
      <c r="N42" s="64" t="s">
        <v>261</v>
      </c>
      <c r="P42" s="147" t="s">
        <v>625</v>
      </c>
    </row>
    <row r="43" spans="1:16" x14ac:dyDescent="0.25">
      <c r="A43" s="6" t="s">
        <v>70</v>
      </c>
      <c r="C43" s="3" t="s">
        <v>40</v>
      </c>
      <c r="D43" s="3">
        <v>4</v>
      </c>
      <c r="F43" s="23" t="s">
        <v>71</v>
      </c>
      <c r="G43" s="49" t="s">
        <v>203</v>
      </c>
      <c r="H43" s="49" t="str">
        <f>Risk_Assessment!M52</f>
        <v>TBC</v>
      </c>
      <c r="I43" s="49" t="str">
        <f t="shared" si="0"/>
        <v>No risk</v>
      </c>
      <c r="J43" s="3" t="s">
        <v>676</v>
      </c>
      <c r="N43" s="64" t="s">
        <v>262</v>
      </c>
      <c r="P43" s="147" t="s">
        <v>626</v>
      </c>
    </row>
    <row r="44" spans="1:16" x14ac:dyDescent="0.25">
      <c r="A44" s="6" t="s">
        <v>72</v>
      </c>
      <c r="C44" s="3" t="s">
        <v>40</v>
      </c>
      <c r="D44" s="3">
        <v>4</v>
      </c>
      <c r="F44" s="23" t="s">
        <v>73</v>
      </c>
      <c r="G44" s="49" t="s">
        <v>204</v>
      </c>
      <c r="H44" s="49" t="str">
        <f>Risk_Assessment!M53</f>
        <v>TBC</v>
      </c>
      <c r="I44" s="49" t="str">
        <f t="shared" si="0"/>
        <v>No risk</v>
      </c>
      <c r="J44" s="3" t="s">
        <v>677</v>
      </c>
      <c r="N44" s="64" t="s">
        <v>263</v>
      </c>
      <c r="P44" s="147" t="s">
        <v>627</v>
      </c>
    </row>
    <row r="45" spans="1:16" x14ac:dyDescent="0.25">
      <c r="A45" s="6" t="s">
        <v>74</v>
      </c>
      <c r="C45" s="3" t="s">
        <v>40</v>
      </c>
      <c r="D45" s="3">
        <v>4</v>
      </c>
      <c r="F45" s="23" t="s">
        <v>75</v>
      </c>
      <c r="G45" s="49" t="s">
        <v>205</v>
      </c>
      <c r="H45" s="49" t="str">
        <f>Risk_Assessment!M54</f>
        <v>TBC</v>
      </c>
      <c r="I45" s="49" t="str">
        <f t="shared" si="0"/>
        <v>No risk</v>
      </c>
      <c r="N45" s="64" t="s">
        <v>264</v>
      </c>
      <c r="P45" s="147" t="s">
        <v>628</v>
      </c>
    </row>
    <row r="46" spans="1:16" x14ac:dyDescent="0.25">
      <c r="A46" s="6" t="s">
        <v>76</v>
      </c>
      <c r="C46" s="3" t="s">
        <v>41</v>
      </c>
      <c r="D46" s="3">
        <v>4</v>
      </c>
      <c r="F46" s="23" t="s">
        <v>77</v>
      </c>
      <c r="G46" s="49" t="s">
        <v>206</v>
      </c>
      <c r="H46" s="49" t="str">
        <f>Risk_Assessment!M55</f>
        <v>TBC</v>
      </c>
      <c r="I46" s="49" t="str">
        <f t="shared" si="0"/>
        <v>No risk</v>
      </c>
      <c r="N46" s="64" t="s">
        <v>265</v>
      </c>
      <c r="P46" s="147" t="s">
        <v>629</v>
      </c>
    </row>
    <row r="47" spans="1:16" x14ac:dyDescent="0.25">
      <c r="A47" s="6" t="s">
        <v>78</v>
      </c>
      <c r="C47" s="3" t="s">
        <v>41</v>
      </c>
      <c r="D47" s="3">
        <v>4</v>
      </c>
      <c r="F47" s="23" t="s">
        <v>79</v>
      </c>
      <c r="G47" s="49" t="s">
        <v>739</v>
      </c>
      <c r="H47" s="49" t="str">
        <f>Risk_Assessment!M56</f>
        <v>TBC</v>
      </c>
      <c r="I47" s="49" t="str">
        <f t="shared" si="0"/>
        <v>No risk</v>
      </c>
      <c r="J47" s="4" t="s">
        <v>662</v>
      </c>
      <c r="N47" s="64" t="s">
        <v>266</v>
      </c>
      <c r="P47" s="147" t="s">
        <v>630</v>
      </c>
    </row>
    <row r="48" spans="1:16" x14ac:dyDescent="0.25">
      <c r="A48" s="6" t="s">
        <v>80</v>
      </c>
      <c r="C48" s="3" t="s">
        <v>40</v>
      </c>
      <c r="D48" s="3">
        <v>4</v>
      </c>
      <c r="F48" s="23" t="s">
        <v>81</v>
      </c>
      <c r="G48" s="49" t="s">
        <v>207</v>
      </c>
      <c r="H48" s="49" t="str">
        <f>Risk_Assessment!M57</f>
        <v>TBC</v>
      </c>
      <c r="I48" s="49" t="str">
        <f t="shared" si="0"/>
        <v>No risk</v>
      </c>
      <c r="J48" s="3" t="s">
        <v>680</v>
      </c>
      <c r="N48" s="64" t="s">
        <v>267</v>
      </c>
      <c r="P48" s="147" t="s">
        <v>631</v>
      </c>
    </row>
    <row r="49" spans="1:16" x14ac:dyDescent="0.25">
      <c r="A49" s="6" t="s">
        <v>82</v>
      </c>
      <c r="C49" s="3" t="s">
        <v>40</v>
      </c>
      <c r="D49" s="3">
        <v>4</v>
      </c>
      <c r="F49" s="23" t="s">
        <v>42</v>
      </c>
      <c r="G49" s="49" t="s">
        <v>208</v>
      </c>
      <c r="H49" s="49" t="str">
        <f>Risk_Assessment!M58</f>
        <v>TBC</v>
      </c>
      <c r="I49" s="49" t="str">
        <f t="shared" si="0"/>
        <v>No risk</v>
      </c>
      <c r="J49" s="3" t="s">
        <v>681</v>
      </c>
      <c r="N49" s="64" t="s">
        <v>268</v>
      </c>
      <c r="P49" s="147" t="s">
        <v>632</v>
      </c>
    </row>
    <row r="50" spans="1:16" x14ac:dyDescent="0.25">
      <c r="A50" s="6" t="s">
        <v>83</v>
      </c>
      <c r="C50" s="3" t="s">
        <v>40</v>
      </c>
      <c r="D50" s="3">
        <v>4</v>
      </c>
      <c r="F50" s="23" t="s">
        <v>84</v>
      </c>
      <c r="G50" s="49" t="s">
        <v>209</v>
      </c>
      <c r="H50" s="49" t="str">
        <f>Risk_Assessment!M59</f>
        <v>TBC</v>
      </c>
      <c r="I50" s="49" t="str">
        <f t="shared" si="0"/>
        <v>No risk</v>
      </c>
      <c r="J50" s="3" t="s">
        <v>682</v>
      </c>
      <c r="N50" s="64" t="s">
        <v>269</v>
      </c>
      <c r="P50" s="147" t="s">
        <v>633</v>
      </c>
    </row>
    <row r="51" spans="1:16" x14ac:dyDescent="0.25">
      <c r="A51" s="6" t="s">
        <v>85</v>
      </c>
      <c r="C51" s="3" t="s">
        <v>40</v>
      </c>
      <c r="D51" s="3">
        <v>3</v>
      </c>
      <c r="F51" s="23" t="s">
        <v>86</v>
      </c>
      <c r="G51" s="49" t="s">
        <v>210</v>
      </c>
      <c r="H51" s="49" t="str">
        <f>Risk_Assessment!M60</f>
        <v>TBC</v>
      </c>
      <c r="I51" s="49" t="str">
        <f t="shared" si="0"/>
        <v>No risk</v>
      </c>
      <c r="J51" s="3" t="s">
        <v>677</v>
      </c>
      <c r="N51" s="64" t="s">
        <v>270</v>
      </c>
      <c r="P51" s="147" t="s">
        <v>634</v>
      </c>
    </row>
    <row r="52" spans="1:16" x14ac:dyDescent="0.25">
      <c r="A52" s="6" t="s">
        <v>87</v>
      </c>
      <c r="G52" s="49" t="s">
        <v>777</v>
      </c>
      <c r="H52" s="49" t="str">
        <f>Risk_Assessment!M61</f>
        <v>TBC</v>
      </c>
      <c r="I52" s="49" t="str">
        <f t="shared" si="0"/>
        <v>No risk</v>
      </c>
      <c r="N52" s="64" t="s">
        <v>271</v>
      </c>
      <c r="P52" s="147" t="s">
        <v>635</v>
      </c>
    </row>
    <row r="53" spans="1:16" x14ac:dyDescent="0.25">
      <c r="A53" s="6" t="s">
        <v>170</v>
      </c>
      <c r="G53" s="49" t="s">
        <v>777</v>
      </c>
      <c r="H53" s="49" t="str">
        <f>Risk_Assessment!M62</f>
        <v>TBC</v>
      </c>
      <c r="I53" s="49" t="str">
        <f t="shared" si="0"/>
        <v>No risk</v>
      </c>
      <c r="N53" s="64" t="s">
        <v>272</v>
      </c>
      <c r="P53" s="147" t="s">
        <v>636</v>
      </c>
    </row>
    <row r="54" spans="1:16" x14ac:dyDescent="0.25">
      <c r="A54" s="6" t="s">
        <v>171</v>
      </c>
      <c r="G54" s="49" t="s">
        <v>777</v>
      </c>
      <c r="H54" s="49" t="str">
        <f>Risk_Assessment!M63</f>
        <v>TBC</v>
      </c>
      <c r="I54" s="49" t="str">
        <f t="shared" si="0"/>
        <v>No risk</v>
      </c>
      <c r="J54" s="4" t="s">
        <v>571</v>
      </c>
      <c r="N54" s="64" t="s">
        <v>273</v>
      </c>
      <c r="P54" s="148" t="s">
        <v>637</v>
      </c>
    </row>
    <row r="55" spans="1:16" x14ac:dyDescent="0.25">
      <c r="A55" s="6" t="s">
        <v>740</v>
      </c>
      <c r="G55" s="49"/>
      <c r="H55" s="49"/>
      <c r="I55" s="49"/>
      <c r="N55" s="64" t="s">
        <v>274</v>
      </c>
      <c r="P55" s="148" t="s">
        <v>638</v>
      </c>
    </row>
    <row r="56" spans="1:16" x14ac:dyDescent="0.25">
      <c r="A56" s="6" t="s">
        <v>88</v>
      </c>
      <c r="C56" s="3" t="s">
        <v>41</v>
      </c>
      <c r="D56" s="3">
        <v>5</v>
      </c>
      <c r="F56" s="23" t="s">
        <v>89</v>
      </c>
      <c r="G56" s="49" t="s">
        <v>211</v>
      </c>
      <c r="H56" s="49" t="str">
        <f>Risk_Assessment!M66</f>
        <v>TBC</v>
      </c>
      <c r="I56" s="49" t="str">
        <f t="shared" si="0"/>
        <v>No risk</v>
      </c>
      <c r="J56" s="136" t="s">
        <v>2</v>
      </c>
      <c r="N56" s="64" t="s">
        <v>275</v>
      </c>
      <c r="P56" s="148" t="s">
        <v>639</v>
      </c>
    </row>
    <row r="57" spans="1:16" x14ac:dyDescent="0.25">
      <c r="A57" s="6" t="s">
        <v>90</v>
      </c>
      <c r="C57" s="3" t="s">
        <v>40</v>
      </c>
      <c r="D57" s="3">
        <v>4</v>
      </c>
      <c r="F57" s="23" t="s">
        <v>91</v>
      </c>
      <c r="G57" s="49" t="s">
        <v>212</v>
      </c>
      <c r="H57" s="49" t="str">
        <f>Risk_Assessment!M67</f>
        <v>TBC</v>
      </c>
      <c r="I57" s="49" t="str">
        <f t="shared" si="0"/>
        <v>No risk</v>
      </c>
      <c r="J57" s="136" t="s">
        <v>785</v>
      </c>
      <c r="N57" s="64" t="s">
        <v>276</v>
      </c>
      <c r="P57" s="148" t="s">
        <v>640</v>
      </c>
    </row>
    <row r="58" spans="1:16" x14ac:dyDescent="0.25">
      <c r="A58" s="6" t="s">
        <v>92</v>
      </c>
      <c r="C58" s="3" t="s">
        <v>40</v>
      </c>
      <c r="D58" s="3">
        <v>3</v>
      </c>
      <c r="F58" s="23" t="s">
        <v>93</v>
      </c>
      <c r="G58" s="49" t="s">
        <v>213</v>
      </c>
      <c r="H58" s="49" t="str">
        <f>Risk_Assessment!M68</f>
        <v>TBC</v>
      </c>
      <c r="I58" s="49" t="str">
        <f t="shared" si="0"/>
        <v>No risk</v>
      </c>
      <c r="J58" s="136" t="s">
        <v>783</v>
      </c>
      <c r="N58" s="64" t="s">
        <v>277</v>
      </c>
      <c r="P58" s="148" t="s">
        <v>641</v>
      </c>
    </row>
    <row r="59" spans="1:16" x14ac:dyDescent="0.25">
      <c r="A59" s="6" t="s">
        <v>94</v>
      </c>
      <c r="C59" s="3" t="s">
        <v>41</v>
      </c>
      <c r="D59" s="3">
        <v>4</v>
      </c>
      <c r="F59" s="23" t="s">
        <v>95</v>
      </c>
      <c r="G59" s="49" t="s">
        <v>214</v>
      </c>
      <c r="H59" s="49" t="str">
        <f>Risk_Assessment!M69</f>
        <v>TBC</v>
      </c>
      <c r="I59" s="49" t="str">
        <f t="shared" si="0"/>
        <v>No risk</v>
      </c>
      <c r="J59" s="136" t="s">
        <v>786</v>
      </c>
      <c r="N59" s="64" t="s">
        <v>278</v>
      </c>
      <c r="P59" s="148" t="s">
        <v>642</v>
      </c>
    </row>
    <row r="60" spans="1:16" x14ac:dyDescent="0.25">
      <c r="A60" s="6" t="s">
        <v>96</v>
      </c>
      <c r="C60" s="3" t="s">
        <v>40</v>
      </c>
      <c r="D60" s="3">
        <v>2</v>
      </c>
      <c r="F60" s="23" t="s">
        <v>97</v>
      </c>
      <c r="G60" s="49" t="s">
        <v>215</v>
      </c>
      <c r="H60" s="49" t="str">
        <f>Risk_Assessment!M70</f>
        <v>TBC</v>
      </c>
      <c r="I60" s="49" t="str">
        <f t="shared" si="0"/>
        <v>No risk</v>
      </c>
      <c r="J60" s="115" t="s">
        <v>787</v>
      </c>
      <c r="N60" s="64" t="s">
        <v>279</v>
      </c>
      <c r="P60" s="148" t="s">
        <v>643</v>
      </c>
    </row>
    <row r="61" spans="1:16" x14ac:dyDescent="0.25">
      <c r="A61" s="6" t="s">
        <v>98</v>
      </c>
      <c r="C61" s="3" t="s">
        <v>40</v>
      </c>
      <c r="D61" s="3">
        <v>5</v>
      </c>
      <c r="F61" s="23" t="s">
        <v>99</v>
      </c>
      <c r="G61" s="49" t="s">
        <v>216</v>
      </c>
      <c r="H61" s="49" t="str">
        <f>Risk_Assessment!M71</f>
        <v>TBC</v>
      </c>
      <c r="I61" s="49" t="str">
        <f t="shared" si="0"/>
        <v>No risk</v>
      </c>
      <c r="J61" s="115" t="s">
        <v>784</v>
      </c>
      <c r="N61" s="64" t="s">
        <v>280</v>
      </c>
      <c r="P61" s="148" t="s">
        <v>644</v>
      </c>
    </row>
    <row r="62" spans="1:16" x14ac:dyDescent="0.25">
      <c r="A62" s="6" t="s">
        <v>100</v>
      </c>
      <c r="G62" s="49" t="s">
        <v>777</v>
      </c>
      <c r="H62" s="49" t="str">
        <f>Risk_Assessment!M72</f>
        <v>TBC</v>
      </c>
      <c r="I62" s="49" t="str">
        <f t="shared" si="0"/>
        <v>No risk</v>
      </c>
      <c r="N62" s="64" t="s">
        <v>281</v>
      </c>
      <c r="P62" s="148" t="s">
        <v>645</v>
      </c>
    </row>
    <row r="63" spans="1:16" x14ac:dyDescent="0.25">
      <c r="A63" s="6" t="s">
        <v>172</v>
      </c>
      <c r="G63" s="49" t="s">
        <v>777</v>
      </c>
      <c r="H63" s="49" t="str">
        <f>Risk_Assessment!M73</f>
        <v>TBC</v>
      </c>
      <c r="I63" s="49" t="str">
        <f t="shared" si="0"/>
        <v>No risk</v>
      </c>
      <c r="N63" s="64" t="s">
        <v>282</v>
      </c>
    </row>
    <row r="64" spans="1:16" x14ac:dyDescent="0.25">
      <c r="A64" s="6" t="s">
        <v>173</v>
      </c>
      <c r="G64" s="49" t="s">
        <v>777</v>
      </c>
      <c r="H64" s="49" t="str">
        <f>Risk_Assessment!M74</f>
        <v>TBC</v>
      </c>
      <c r="I64" s="49" t="str">
        <f t="shared" si="0"/>
        <v>No risk</v>
      </c>
      <c r="N64" s="64" t="s">
        <v>283</v>
      </c>
    </row>
    <row r="65" spans="1:16" x14ac:dyDescent="0.25">
      <c r="A65" s="6" t="s">
        <v>741</v>
      </c>
      <c r="G65" s="49"/>
      <c r="H65" s="49"/>
      <c r="I65" s="49"/>
      <c r="N65" s="64" t="s">
        <v>284</v>
      </c>
    </row>
    <row r="66" spans="1:16" x14ac:dyDescent="0.25">
      <c r="A66" s="6" t="s">
        <v>101</v>
      </c>
      <c r="C66" s="3" t="s">
        <v>40</v>
      </c>
      <c r="D66" s="3">
        <v>5</v>
      </c>
      <c r="F66" s="23" t="s">
        <v>102</v>
      </c>
      <c r="G66" s="49" t="s">
        <v>217</v>
      </c>
      <c r="H66" s="49" t="str">
        <f>Risk_Assessment!M77</f>
        <v>TBC</v>
      </c>
      <c r="I66" s="49" t="str">
        <f t="shared" si="0"/>
        <v>No risk</v>
      </c>
      <c r="N66" s="64" t="s">
        <v>285</v>
      </c>
    </row>
    <row r="67" spans="1:16" x14ac:dyDescent="0.25">
      <c r="A67" s="6" t="s">
        <v>103</v>
      </c>
      <c r="C67" s="3" t="s">
        <v>40</v>
      </c>
      <c r="D67" s="3">
        <v>5</v>
      </c>
      <c r="F67" s="23" t="s">
        <v>104</v>
      </c>
      <c r="G67" s="49" t="s">
        <v>218</v>
      </c>
      <c r="H67" s="49" t="str">
        <f>Risk_Assessment!M78</f>
        <v>TBC</v>
      </c>
      <c r="I67" s="49" t="str">
        <f t="shared" ref="I67:I72" si="1">IF(H67=C67,"Risk present","No risk")</f>
        <v>No risk</v>
      </c>
      <c r="N67" s="64" t="s">
        <v>286</v>
      </c>
    </row>
    <row r="68" spans="1:16" x14ac:dyDescent="0.25">
      <c r="A68" s="6" t="s">
        <v>105</v>
      </c>
      <c r="G68" s="49" t="s">
        <v>777</v>
      </c>
      <c r="H68" s="49" t="str">
        <f>Risk_Assessment!M79</f>
        <v>TBC</v>
      </c>
      <c r="I68" s="49" t="str">
        <f t="shared" si="1"/>
        <v>No risk</v>
      </c>
      <c r="N68" s="64" t="s">
        <v>287</v>
      </c>
    </row>
    <row r="69" spans="1:16" x14ac:dyDescent="0.25">
      <c r="A69" s="6" t="s">
        <v>174</v>
      </c>
      <c r="G69" s="49" t="s">
        <v>777</v>
      </c>
      <c r="H69" s="49" t="str">
        <f>Risk_Assessment!M80</f>
        <v>TBC</v>
      </c>
      <c r="I69" s="49" t="str">
        <f t="shared" si="1"/>
        <v>No risk</v>
      </c>
      <c r="N69" s="64" t="s">
        <v>288</v>
      </c>
      <c r="P69" s="149"/>
    </row>
    <row r="70" spans="1:16" x14ac:dyDescent="0.25">
      <c r="A70" s="6" t="s">
        <v>742</v>
      </c>
      <c r="G70" s="49" t="s">
        <v>777</v>
      </c>
      <c r="H70" s="49" t="str">
        <f>Risk_Assessment!M81</f>
        <v>TBC</v>
      </c>
      <c r="I70" s="49" t="str">
        <f t="shared" si="1"/>
        <v>No risk</v>
      </c>
      <c r="N70" s="64" t="s">
        <v>289</v>
      </c>
    </row>
    <row r="71" spans="1:16" x14ac:dyDescent="0.25">
      <c r="A71" s="6" t="s">
        <v>743</v>
      </c>
      <c r="G71" s="49"/>
      <c r="H71" s="49"/>
      <c r="I71" s="49"/>
      <c r="N71" s="64" t="s">
        <v>290</v>
      </c>
    </row>
    <row r="72" spans="1:16" x14ac:dyDescent="0.25">
      <c r="A72" s="6" t="s">
        <v>106</v>
      </c>
      <c r="C72" s="3" t="s">
        <v>40</v>
      </c>
      <c r="D72" s="3">
        <v>5</v>
      </c>
      <c r="F72" s="23" t="s">
        <v>107</v>
      </c>
      <c r="G72" s="49"/>
      <c r="H72" s="49" t="str">
        <f>Risk_Assessment!M84</f>
        <v>TBC</v>
      </c>
      <c r="I72" s="49" t="str">
        <f t="shared" si="1"/>
        <v>No risk</v>
      </c>
      <c r="N72" s="64" t="s">
        <v>291</v>
      </c>
    </row>
    <row r="73" spans="1:16" x14ac:dyDescent="0.25">
      <c r="A73" s="6" t="s">
        <v>108</v>
      </c>
      <c r="F73" s="23" t="s">
        <v>744</v>
      </c>
      <c r="G73" s="49"/>
      <c r="H73" s="49"/>
      <c r="I73" s="49"/>
      <c r="N73" s="64" t="s">
        <v>292</v>
      </c>
    </row>
    <row r="74" spans="1:16" x14ac:dyDescent="0.25">
      <c r="A74" s="6" t="s">
        <v>109</v>
      </c>
      <c r="F74" s="23" t="s">
        <v>110</v>
      </c>
      <c r="G74" s="49"/>
      <c r="H74" s="49"/>
      <c r="I74" s="49"/>
      <c r="N74" s="64" t="s">
        <v>293</v>
      </c>
    </row>
    <row r="75" spans="1:16" x14ac:dyDescent="0.25">
      <c r="A75" s="6" t="s">
        <v>111</v>
      </c>
      <c r="F75" s="23" t="s">
        <v>112</v>
      </c>
      <c r="G75" s="49"/>
      <c r="H75" s="49"/>
      <c r="I75" s="49"/>
      <c r="N75" s="64" t="s">
        <v>294</v>
      </c>
    </row>
    <row r="76" spans="1:16" x14ac:dyDescent="0.25">
      <c r="A76" s="6" t="s">
        <v>113</v>
      </c>
      <c r="F76" s="23" t="s">
        <v>114</v>
      </c>
      <c r="G76" s="49"/>
      <c r="H76" s="49"/>
      <c r="I76" s="49"/>
      <c r="N76" s="64" t="s">
        <v>295</v>
      </c>
    </row>
    <row r="77" spans="1:16" x14ac:dyDescent="0.25">
      <c r="A77" s="6" t="s">
        <v>115</v>
      </c>
      <c r="F77" s="23" t="s">
        <v>116</v>
      </c>
      <c r="G77" s="49"/>
      <c r="H77" s="49"/>
      <c r="I77" s="49"/>
      <c r="N77" s="64" t="s">
        <v>296</v>
      </c>
    </row>
    <row r="78" spans="1:16" x14ac:dyDescent="0.25">
      <c r="A78" s="6" t="s">
        <v>117</v>
      </c>
      <c r="F78" s="23" t="s">
        <v>118</v>
      </c>
      <c r="G78" s="49"/>
      <c r="H78" s="49"/>
      <c r="I78" s="49"/>
      <c r="N78" s="64" t="s">
        <v>297</v>
      </c>
    </row>
    <row r="79" spans="1:16" x14ac:dyDescent="0.25">
      <c r="A79" s="6" t="s">
        <v>119</v>
      </c>
      <c r="F79" s="23" t="s">
        <v>120</v>
      </c>
      <c r="G79" s="49"/>
      <c r="H79" s="49"/>
      <c r="I79" s="49"/>
      <c r="N79" s="64" t="s">
        <v>298</v>
      </c>
    </row>
    <row r="80" spans="1:16" x14ac:dyDescent="0.25">
      <c r="A80" s="6" t="s">
        <v>121</v>
      </c>
      <c r="F80" s="23" t="s">
        <v>122</v>
      </c>
      <c r="G80" s="49"/>
      <c r="H80" s="49"/>
      <c r="I80" s="49"/>
      <c r="N80" s="64" t="s">
        <v>299</v>
      </c>
    </row>
    <row r="81" spans="1:14" x14ac:dyDescent="0.25">
      <c r="A81" s="6" t="s">
        <v>123</v>
      </c>
      <c r="F81" s="23" t="s">
        <v>124</v>
      </c>
      <c r="G81" s="49"/>
      <c r="H81" s="49"/>
      <c r="I81" s="49"/>
      <c r="N81" s="64" t="s">
        <v>686</v>
      </c>
    </row>
    <row r="82" spans="1:14" x14ac:dyDescent="0.25">
      <c r="A82" s="6" t="s">
        <v>125</v>
      </c>
      <c r="F82" s="23" t="s">
        <v>126</v>
      </c>
      <c r="G82" s="49"/>
      <c r="H82" s="49"/>
      <c r="I82" s="49"/>
      <c r="N82" s="64" t="s">
        <v>300</v>
      </c>
    </row>
    <row r="83" spans="1:14" x14ac:dyDescent="0.25">
      <c r="A83" s="6" t="s">
        <v>127</v>
      </c>
      <c r="F83" s="23" t="s">
        <v>128</v>
      </c>
      <c r="G83" s="49"/>
      <c r="H83" s="49"/>
      <c r="I83" s="49"/>
      <c r="N83" s="64" t="s">
        <v>301</v>
      </c>
    </row>
    <row r="84" spans="1:14" x14ac:dyDescent="0.25">
      <c r="A84" s="6" t="s">
        <v>129</v>
      </c>
      <c r="F84" s="23" t="s">
        <v>130</v>
      </c>
      <c r="G84" s="49"/>
      <c r="H84" s="49"/>
      <c r="I84" s="49"/>
      <c r="N84" s="64" t="s">
        <v>302</v>
      </c>
    </row>
    <row r="85" spans="1:14" x14ac:dyDescent="0.25">
      <c r="A85" s="6" t="s">
        <v>131</v>
      </c>
      <c r="F85" s="23" t="s">
        <v>132</v>
      </c>
      <c r="G85" s="49"/>
      <c r="H85" s="49"/>
      <c r="I85" s="49"/>
      <c r="N85" s="64" t="s">
        <v>303</v>
      </c>
    </row>
    <row r="86" spans="1:14" x14ac:dyDescent="0.25">
      <c r="A86" s="6" t="s">
        <v>133</v>
      </c>
      <c r="F86" s="23" t="s">
        <v>134</v>
      </c>
      <c r="G86" s="49"/>
      <c r="H86" s="49"/>
      <c r="I86" s="49"/>
      <c r="N86" s="64" t="s">
        <v>304</v>
      </c>
    </row>
    <row r="87" spans="1:14" x14ac:dyDescent="0.25">
      <c r="A87" s="6" t="s">
        <v>135</v>
      </c>
      <c r="F87" s="23" t="s">
        <v>136</v>
      </c>
      <c r="G87" s="49"/>
      <c r="H87" s="49"/>
      <c r="I87" s="49"/>
      <c r="N87" s="64" t="s">
        <v>305</v>
      </c>
    </row>
    <row r="88" spans="1:14" x14ac:dyDescent="0.25">
      <c r="A88" s="6" t="s">
        <v>137</v>
      </c>
      <c r="F88" s="23" t="s">
        <v>138</v>
      </c>
      <c r="G88" s="49"/>
      <c r="H88" s="49"/>
      <c r="I88" s="49"/>
      <c r="N88" s="64" t="s">
        <v>306</v>
      </c>
    </row>
    <row r="89" spans="1:14" x14ac:dyDescent="0.25">
      <c r="A89" s="6" t="s">
        <v>139</v>
      </c>
      <c r="F89" s="23" t="s">
        <v>140</v>
      </c>
      <c r="G89" s="49"/>
      <c r="H89" s="49"/>
      <c r="I89" s="49"/>
      <c r="N89" s="64" t="s">
        <v>307</v>
      </c>
    </row>
    <row r="90" spans="1:14" x14ac:dyDescent="0.25">
      <c r="A90" s="6" t="s">
        <v>141</v>
      </c>
      <c r="F90" s="23" t="s">
        <v>142</v>
      </c>
      <c r="G90" s="49"/>
      <c r="H90" s="49"/>
      <c r="I90" s="49"/>
      <c r="N90" s="64" t="s">
        <v>308</v>
      </c>
    </row>
    <row r="91" spans="1:14" x14ac:dyDescent="0.25">
      <c r="A91" s="6" t="s">
        <v>143</v>
      </c>
      <c r="F91" s="23" t="s">
        <v>144</v>
      </c>
      <c r="G91" s="49"/>
      <c r="H91" s="49"/>
      <c r="I91" s="49"/>
      <c r="N91" s="64" t="s">
        <v>309</v>
      </c>
    </row>
    <row r="92" spans="1:14" x14ac:dyDescent="0.25">
      <c r="A92" s="6" t="s">
        <v>145</v>
      </c>
      <c r="F92" s="23" t="s">
        <v>146</v>
      </c>
      <c r="G92" s="49"/>
      <c r="H92" s="49"/>
      <c r="I92" s="49"/>
      <c r="N92" s="64" t="s">
        <v>310</v>
      </c>
    </row>
    <row r="93" spans="1:14" x14ac:dyDescent="0.25">
      <c r="A93" s="6" t="s">
        <v>147</v>
      </c>
      <c r="F93" s="23" t="s">
        <v>148</v>
      </c>
      <c r="G93" s="49"/>
      <c r="H93" s="49"/>
      <c r="I93" s="49"/>
      <c r="N93" s="64" t="s">
        <v>311</v>
      </c>
    </row>
    <row r="94" spans="1:14" x14ac:dyDescent="0.25">
      <c r="A94" s="6" t="s">
        <v>149</v>
      </c>
      <c r="F94" s="23" t="s">
        <v>150</v>
      </c>
      <c r="G94" s="49"/>
      <c r="H94" s="49"/>
      <c r="I94" s="49"/>
      <c r="N94" s="64" t="s">
        <v>312</v>
      </c>
    </row>
    <row r="95" spans="1:14" x14ac:dyDescent="0.25">
      <c r="A95" s="6" t="s">
        <v>151</v>
      </c>
      <c r="F95" s="23" t="s">
        <v>152</v>
      </c>
      <c r="G95" s="73" t="s">
        <v>746</v>
      </c>
      <c r="H95" s="49"/>
      <c r="I95" s="49"/>
      <c r="N95" s="64" t="s">
        <v>313</v>
      </c>
    </row>
    <row r="96" spans="1:14" x14ac:dyDescent="0.25">
      <c r="A96" s="6" t="s">
        <v>153</v>
      </c>
      <c r="F96" s="23" t="s">
        <v>745</v>
      </c>
      <c r="G96" s="49"/>
      <c r="H96" s="49"/>
      <c r="I96" s="49"/>
      <c r="N96" s="64" t="s">
        <v>314</v>
      </c>
    </row>
    <row r="97" spans="1:14" x14ac:dyDescent="0.25">
      <c r="A97" s="6" t="s">
        <v>154</v>
      </c>
      <c r="F97" s="23" t="s">
        <v>155</v>
      </c>
      <c r="G97" s="49"/>
      <c r="H97" s="49"/>
      <c r="I97" s="49"/>
      <c r="N97" s="64" t="s">
        <v>315</v>
      </c>
    </row>
    <row r="98" spans="1:14" x14ac:dyDescent="0.25">
      <c r="A98" s="6" t="s">
        <v>156</v>
      </c>
      <c r="F98" s="23" t="s">
        <v>157</v>
      </c>
      <c r="G98" s="49"/>
      <c r="H98" s="49"/>
      <c r="I98" s="49"/>
      <c r="N98" s="64" t="s">
        <v>316</v>
      </c>
    </row>
    <row r="99" spans="1:14" x14ac:dyDescent="0.25">
      <c r="N99" s="64" t="s">
        <v>317</v>
      </c>
    </row>
    <row r="100" spans="1:14" x14ac:dyDescent="0.25">
      <c r="N100" s="64" t="s">
        <v>318</v>
      </c>
    </row>
    <row r="101" spans="1:14" x14ac:dyDescent="0.25">
      <c r="N101" s="64" t="s">
        <v>319</v>
      </c>
    </row>
    <row r="102" spans="1:14" x14ac:dyDescent="0.25">
      <c r="N102" s="64" t="s">
        <v>814</v>
      </c>
    </row>
    <row r="103" spans="1:14" x14ac:dyDescent="0.25">
      <c r="N103" s="64" t="s">
        <v>320</v>
      </c>
    </row>
    <row r="104" spans="1:14" x14ac:dyDescent="0.25">
      <c r="N104" s="64" t="s">
        <v>321</v>
      </c>
    </row>
    <row r="105" spans="1:14" x14ac:dyDescent="0.25">
      <c r="N105" s="64" t="s">
        <v>322</v>
      </c>
    </row>
    <row r="106" spans="1:14" x14ac:dyDescent="0.25">
      <c r="N106" s="64" t="s">
        <v>323</v>
      </c>
    </row>
    <row r="107" spans="1:14" x14ac:dyDescent="0.25">
      <c r="N107" s="64" t="s">
        <v>324</v>
      </c>
    </row>
    <row r="108" spans="1:14" x14ac:dyDescent="0.25">
      <c r="N108" s="64" t="s">
        <v>325</v>
      </c>
    </row>
    <row r="109" spans="1:14" x14ac:dyDescent="0.25">
      <c r="N109" s="64" t="s">
        <v>326</v>
      </c>
    </row>
    <row r="110" spans="1:14" x14ac:dyDescent="0.25">
      <c r="N110" s="64" t="s">
        <v>327</v>
      </c>
    </row>
    <row r="111" spans="1:14" x14ac:dyDescent="0.25">
      <c r="N111" s="64" t="s">
        <v>328</v>
      </c>
    </row>
    <row r="112" spans="1:14" x14ac:dyDescent="0.25">
      <c r="N112" s="64" t="s">
        <v>329</v>
      </c>
    </row>
    <row r="113" spans="14:14" x14ac:dyDescent="0.25">
      <c r="N113" s="64" t="s">
        <v>330</v>
      </c>
    </row>
    <row r="114" spans="14:14" x14ac:dyDescent="0.25">
      <c r="N114" s="64" t="s">
        <v>331</v>
      </c>
    </row>
    <row r="115" spans="14:14" x14ac:dyDescent="0.25">
      <c r="N115" s="64" t="s">
        <v>332</v>
      </c>
    </row>
    <row r="116" spans="14:14" x14ac:dyDescent="0.25">
      <c r="N116" s="64" t="s">
        <v>333</v>
      </c>
    </row>
    <row r="117" spans="14:14" x14ac:dyDescent="0.25">
      <c r="N117" s="64" t="s">
        <v>334</v>
      </c>
    </row>
    <row r="118" spans="14:14" x14ac:dyDescent="0.25">
      <c r="N118" s="64" t="s">
        <v>335</v>
      </c>
    </row>
    <row r="119" spans="14:14" x14ac:dyDescent="0.25">
      <c r="N119" s="64" t="s">
        <v>336</v>
      </c>
    </row>
    <row r="120" spans="14:14" x14ac:dyDescent="0.25">
      <c r="N120" s="64" t="s">
        <v>337</v>
      </c>
    </row>
    <row r="121" spans="14:14" x14ac:dyDescent="0.25">
      <c r="N121" s="64" t="s">
        <v>338</v>
      </c>
    </row>
    <row r="122" spans="14:14" x14ac:dyDescent="0.25">
      <c r="N122" s="64" t="s">
        <v>339</v>
      </c>
    </row>
    <row r="123" spans="14:14" x14ac:dyDescent="0.25">
      <c r="N123" s="64" t="s">
        <v>340</v>
      </c>
    </row>
    <row r="124" spans="14:14" x14ac:dyDescent="0.25">
      <c r="N124" s="64" t="s">
        <v>341</v>
      </c>
    </row>
    <row r="125" spans="14:14" x14ac:dyDescent="0.25">
      <c r="N125" s="64" t="s">
        <v>342</v>
      </c>
    </row>
    <row r="126" spans="14:14" x14ac:dyDescent="0.25">
      <c r="N126" s="64" t="s">
        <v>343</v>
      </c>
    </row>
    <row r="127" spans="14:14" x14ac:dyDescent="0.25">
      <c r="N127" s="64" t="s">
        <v>344</v>
      </c>
    </row>
    <row r="128" spans="14:14" x14ac:dyDescent="0.25">
      <c r="N128" s="64" t="s">
        <v>345</v>
      </c>
    </row>
    <row r="129" spans="14:14" x14ac:dyDescent="0.25">
      <c r="N129" s="64" t="s">
        <v>346</v>
      </c>
    </row>
    <row r="130" spans="14:14" x14ac:dyDescent="0.25">
      <c r="N130" s="64" t="s">
        <v>347</v>
      </c>
    </row>
    <row r="131" spans="14:14" x14ac:dyDescent="0.25">
      <c r="N131" s="64" t="s">
        <v>348</v>
      </c>
    </row>
    <row r="132" spans="14:14" x14ac:dyDescent="0.25">
      <c r="N132" s="64" t="s">
        <v>349</v>
      </c>
    </row>
    <row r="133" spans="14:14" x14ac:dyDescent="0.25">
      <c r="N133" s="64" t="s">
        <v>350</v>
      </c>
    </row>
    <row r="134" spans="14:14" x14ac:dyDescent="0.25">
      <c r="N134" s="64" t="s">
        <v>351</v>
      </c>
    </row>
    <row r="135" spans="14:14" x14ac:dyDescent="0.25">
      <c r="N135" s="64" t="s">
        <v>352</v>
      </c>
    </row>
    <row r="136" spans="14:14" x14ac:dyDescent="0.25">
      <c r="N136" s="64" t="s">
        <v>353</v>
      </c>
    </row>
    <row r="137" spans="14:14" x14ac:dyDescent="0.25">
      <c r="N137" s="64" t="s">
        <v>354</v>
      </c>
    </row>
    <row r="138" spans="14:14" x14ac:dyDescent="0.25">
      <c r="N138" s="64" t="s">
        <v>355</v>
      </c>
    </row>
    <row r="139" spans="14:14" x14ac:dyDescent="0.25">
      <c r="N139" s="64" t="s">
        <v>356</v>
      </c>
    </row>
    <row r="140" spans="14:14" x14ac:dyDescent="0.25">
      <c r="N140" s="64" t="s">
        <v>357</v>
      </c>
    </row>
    <row r="141" spans="14:14" x14ac:dyDescent="0.25">
      <c r="N141" s="64" t="s">
        <v>358</v>
      </c>
    </row>
    <row r="142" spans="14:14" x14ac:dyDescent="0.25">
      <c r="N142" s="64" t="s">
        <v>359</v>
      </c>
    </row>
    <row r="143" spans="14:14" x14ac:dyDescent="0.25">
      <c r="N143" s="64" t="s">
        <v>360</v>
      </c>
    </row>
    <row r="144" spans="14:14" x14ac:dyDescent="0.25">
      <c r="N144" s="64" t="s">
        <v>361</v>
      </c>
    </row>
    <row r="145" spans="1:14" x14ac:dyDescent="0.25">
      <c r="N145" s="64" t="s">
        <v>362</v>
      </c>
    </row>
    <row r="146" spans="1:14" x14ac:dyDescent="0.25">
      <c r="N146" s="64" t="s">
        <v>363</v>
      </c>
    </row>
    <row r="147" spans="1:14" x14ac:dyDescent="0.25">
      <c r="N147" s="64" t="s">
        <v>364</v>
      </c>
    </row>
    <row r="148" spans="1:14" x14ac:dyDescent="0.25">
      <c r="N148" s="64" t="s">
        <v>365</v>
      </c>
    </row>
    <row r="149" spans="1:14" x14ac:dyDescent="0.25">
      <c r="N149" s="64" t="s">
        <v>366</v>
      </c>
    </row>
    <row r="150" spans="1:14" x14ac:dyDescent="0.25">
      <c r="N150" s="64" t="s">
        <v>367</v>
      </c>
    </row>
    <row r="151" spans="1:14" x14ac:dyDescent="0.25">
      <c r="N151" s="64" t="s">
        <v>368</v>
      </c>
    </row>
    <row r="152" spans="1:14" x14ac:dyDescent="0.25">
      <c r="N152" s="64" t="s">
        <v>369</v>
      </c>
    </row>
    <row r="153" spans="1:14" x14ac:dyDescent="0.25">
      <c r="N153" s="64" t="s">
        <v>370</v>
      </c>
    </row>
    <row r="154" spans="1:14" x14ac:dyDescent="0.25">
      <c r="A154" s="3"/>
      <c r="G154" s="49"/>
      <c r="H154" s="49"/>
      <c r="I154" s="49"/>
      <c r="N154" s="64" t="s">
        <v>371</v>
      </c>
    </row>
    <row r="155" spans="1:14" x14ac:dyDescent="0.25">
      <c r="A155" s="3"/>
      <c r="G155" s="49"/>
      <c r="H155" s="49">
        <v>0</v>
      </c>
      <c r="I155" s="49"/>
      <c r="N155" s="64" t="s">
        <v>372</v>
      </c>
    </row>
    <row r="156" spans="1:14" x14ac:dyDescent="0.25">
      <c r="A156" s="3"/>
      <c r="G156" s="49"/>
      <c r="H156" s="49" t="s">
        <v>158</v>
      </c>
      <c r="I156" s="49"/>
      <c r="N156" s="64" t="s">
        <v>373</v>
      </c>
    </row>
    <row r="157" spans="1:14" x14ac:dyDescent="0.25">
      <c r="A157" s="3"/>
      <c r="G157" s="49"/>
      <c r="H157" s="49" t="s">
        <v>158</v>
      </c>
      <c r="I157" s="49"/>
      <c r="N157" s="64" t="s">
        <v>374</v>
      </c>
    </row>
    <row r="158" spans="1:14" x14ac:dyDescent="0.25">
      <c r="A158" s="3"/>
      <c r="G158" s="49"/>
      <c r="H158" s="49" t="s">
        <v>158</v>
      </c>
      <c r="I158" s="49"/>
      <c r="N158" s="64" t="s">
        <v>375</v>
      </c>
    </row>
    <row r="159" spans="1:14" x14ac:dyDescent="0.25">
      <c r="A159" s="3"/>
      <c r="G159" s="49"/>
      <c r="H159" s="49" t="s">
        <v>158</v>
      </c>
      <c r="I159" s="49"/>
      <c r="N159" s="64" t="s">
        <v>376</v>
      </c>
    </row>
    <row r="160" spans="1:14" x14ac:dyDescent="0.25">
      <c r="A160" s="3"/>
      <c r="G160" s="49"/>
      <c r="H160" s="49"/>
      <c r="I160" s="49"/>
      <c r="N160" s="64" t="s">
        <v>377</v>
      </c>
    </row>
    <row r="161" spans="1:14" x14ac:dyDescent="0.25">
      <c r="A161" s="3"/>
      <c r="G161" s="49"/>
      <c r="H161" s="49"/>
      <c r="I161" s="49"/>
      <c r="N161" s="64" t="s">
        <v>378</v>
      </c>
    </row>
    <row r="162" spans="1:14" x14ac:dyDescent="0.25">
      <c r="A162" s="3"/>
      <c r="C162" s="5"/>
      <c r="F162" s="63"/>
      <c r="G162" s="49"/>
      <c r="H162" s="49"/>
      <c r="I162" s="49"/>
      <c r="N162" s="64" t="s">
        <v>379</v>
      </c>
    </row>
    <row r="163" spans="1:14" x14ac:dyDescent="0.25">
      <c r="A163" s="3"/>
      <c r="C163" s="5"/>
      <c r="G163" s="49"/>
      <c r="H163" s="49">
        <v>0</v>
      </c>
      <c r="I163" s="49"/>
      <c r="N163" s="64" t="s">
        <v>380</v>
      </c>
    </row>
    <row r="164" spans="1:14" x14ac:dyDescent="0.25">
      <c r="A164" s="3"/>
      <c r="G164" s="49"/>
      <c r="H164" s="49" t="s">
        <v>158</v>
      </c>
      <c r="I164" s="49"/>
      <c r="N164" s="64" t="s">
        <v>381</v>
      </c>
    </row>
    <row r="165" spans="1:14" x14ac:dyDescent="0.25">
      <c r="A165" s="3"/>
      <c r="G165" s="49"/>
      <c r="H165" s="49" t="s">
        <v>158</v>
      </c>
      <c r="I165" s="49"/>
      <c r="N165" s="64" t="s">
        <v>382</v>
      </c>
    </row>
    <row r="166" spans="1:14" x14ac:dyDescent="0.25">
      <c r="A166" s="3"/>
      <c r="G166" s="49"/>
      <c r="H166" s="49" t="s">
        <v>158</v>
      </c>
      <c r="I166" s="49"/>
      <c r="N166" s="64" t="s">
        <v>383</v>
      </c>
    </row>
    <row r="167" spans="1:14" x14ac:dyDescent="0.25">
      <c r="A167" s="3"/>
      <c r="G167" s="49"/>
      <c r="H167" s="49" t="s">
        <v>158</v>
      </c>
      <c r="I167" s="49"/>
      <c r="N167" s="64" t="s">
        <v>384</v>
      </c>
    </row>
    <row r="168" spans="1:14" x14ac:dyDescent="0.25">
      <c r="A168" s="3"/>
      <c r="G168" s="49"/>
      <c r="H168" s="49" t="s">
        <v>158</v>
      </c>
      <c r="I168" s="49"/>
      <c r="N168" s="64" t="s">
        <v>385</v>
      </c>
    </row>
    <row r="169" spans="1:14" x14ac:dyDescent="0.25">
      <c r="A169" s="3"/>
      <c r="G169" s="49"/>
      <c r="H169" s="49" t="s">
        <v>158</v>
      </c>
      <c r="I169" s="49"/>
      <c r="N169" s="64" t="s">
        <v>386</v>
      </c>
    </row>
    <row r="170" spans="1:14" x14ac:dyDescent="0.25">
      <c r="A170" s="3"/>
      <c r="G170" s="49"/>
      <c r="H170" s="49">
        <v>0</v>
      </c>
      <c r="I170" s="49"/>
      <c r="N170" s="64" t="s">
        <v>387</v>
      </c>
    </row>
    <row r="171" spans="1:14" x14ac:dyDescent="0.25">
      <c r="A171" s="3"/>
      <c r="G171" s="49"/>
      <c r="H171" s="49" t="s">
        <v>158</v>
      </c>
      <c r="I171" s="49"/>
      <c r="N171" s="64" t="s">
        <v>388</v>
      </c>
    </row>
    <row r="172" spans="1:14" x14ac:dyDescent="0.25">
      <c r="A172" s="3"/>
      <c r="G172" s="49"/>
      <c r="H172" s="49" t="s">
        <v>158</v>
      </c>
      <c r="I172" s="49"/>
      <c r="N172" s="64" t="s">
        <v>389</v>
      </c>
    </row>
    <row r="173" spans="1:14" x14ac:dyDescent="0.25">
      <c r="A173" s="3"/>
      <c r="G173" s="49"/>
      <c r="H173" s="49" t="s">
        <v>158</v>
      </c>
      <c r="I173" s="49"/>
      <c r="N173" s="64" t="s">
        <v>390</v>
      </c>
    </row>
    <row r="174" spans="1:14" x14ac:dyDescent="0.25">
      <c r="A174" s="3"/>
      <c r="G174" s="49"/>
      <c r="H174" s="49" t="s">
        <v>158</v>
      </c>
      <c r="I174" s="49"/>
      <c r="N174" s="64" t="s">
        <v>391</v>
      </c>
    </row>
    <row r="175" spans="1:14" x14ac:dyDescent="0.25">
      <c r="A175" s="3"/>
      <c r="G175" s="49"/>
      <c r="H175" s="49" t="s">
        <v>158</v>
      </c>
      <c r="I175" s="49"/>
      <c r="N175" s="64" t="s">
        <v>392</v>
      </c>
    </row>
    <row r="176" spans="1:14" x14ac:dyDescent="0.25">
      <c r="A176" s="3"/>
      <c r="G176" s="49"/>
      <c r="H176" s="49" t="s">
        <v>158</v>
      </c>
      <c r="I176" s="49"/>
      <c r="N176" s="64" t="s">
        <v>393</v>
      </c>
    </row>
    <row r="177" spans="1:14" x14ac:dyDescent="0.25">
      <c r="A177" s="3"/>
      <c r="G177" s="49"/>
      <c r="H177" s="49" t="s">
        <v>158</v>
      </c>
      <c r="I177" s="49"/>
      <c r="N177" s="64" t="s">
        <v>394</v>
      </c>
    </row>
    <row r="178" spans="1:14" x14ac:dyDescent="0.25">
      <c r="A178" s="3"/>
      <c r="C178" s="5"/>
      <c r="D178" s="5"/>
      <c r="E178" s="5"/>
      <c r="G178" s="49"/>
      <c r="H178" s="49"/>
      <c r="I178" s="49"/>
      <c r="N178" s="64" t="s">
        <v>395</v>
      </c>
    </row>
    <row r="179" spans="1:14" x14ac:dyDescent="0.25">
      <c r="A179" s="3"/>
      <c r="C179" s="5"/>
      <c r="G179" s="49"/>
      <c r="H179" s="49"/>
      <c r="I179" s="49"/>
      <c r="N179" s="64" t="s">
        <v>396</v>
      </c>
    </row>
    <row r="180" spans="1:14" x14ac:dyDescent="0.25">
      <c r="A180" s="3"/>
      <c r="C180" s="5"/>
      <c r="G180" s="49"/>
      <c r="H180" s="49">
        <v>0</v>
      </c>
      <c r="I180" s="49"/>
      <c r="N180" s="64" t="s">
        <v>397</v>
      </c>
    </row>
    <row r="181" spans="1:14" x14ac:dyDescent="0.25">
      <c r="A181" s="3"/>
      <c r="C181" s="5"/>
      <c r="G181" s="49"/>
      <c r="H181" s="49" t="s">
        <v>158</v>
      </c>
      <c r="I181" s="49"/>
      <c r="N181" s="64" t="s">
        <v>398</v>
      </c>
    </row>
    <row r="182" spans="1:14" x14ac:dyDescent="0.25">
      <c r="A182" s="3"/>
      <c r="C182" s="5"/>
      <c r="G182" s="49"/>
      <c r="H182" s="49" t="s">
        <v>158</v>
      </c>
      <c r="I182" s="49"/>
      <c r="N182" s="64" t="s">
        <v>399</v>
      </c>
    </row>
    <row r="183" spans="1:14" x14ac:dyDescent="0.25">
      <c r="A183" s="3"/>
      <c r="C183" s="5"/>
      <c r="G183" s="49"/>
      <c r="H183" s="49" t="s">
        <v>158</v>
      </c>
      <c r="I183" s="49"/>
      <c r="N183" s="64" t="s">
        <v>400</v>
      </c>
    </row>
    <row r="184" spans="1:14" x14ac:dyDescent="0.25">
      <c r="A184" s="3"/>
      <c r="C184" s="5"/>
      <c r="G184" s="49"/>
      <c r="H184" s="49" t="s">
        <v>158</v>
      </c>
      <c r="I184" s="49"/>
      <c r="N184" s="64" t="s">
        <v>401</v>
      </c>
    </row>
    <row r="185" spans="1:14" x14ac:dyDescent="0.25">
      <c r="A185" s="3"/>
      <c r="C185" s="5"/>
      <c r="G185" s="49"/>
      <c r="H185" s="49" t="s">
        <v>158</v>
      </c>
      <c r="I185" s="49"/>
      <c r="N185" s="64" t="s">
        <v>402</v>
      </c>
    </row>
    <row r="186" spans="1:14" x14ac:dyDescent="0.25">
      <c r="A186" s="3"/>
      <c r="C186" s="5"/>
      <c r="G186" s="49"/>
      <c r="H186" s="49" t="s">
        <v>158</v>
      </c>
      <c r="I186" s="49"/>
      <c r="N186" s="64" t="s">
        <v>403</v>
      </c>
    </row>
    <row r="187" spans="1:14" x14ac:dyDescent="0.25">
      <c r="A187" s="3"/>
      <c r="C187" s="5"/>
      <c r="G187" s="49"/>
      <c r="H187" s="49" t="s">
        <v>158</v>
      </c>
      <c r="I187" s="49"/>
      <c r="N187" s="64" t="s">
        <v>404</v>
      </c>
    </row>
    <row r="188" spans="1:14" x14ac:dyDescent="0.25">
      <c r="A188" s="3"/>
      <c r="C188" s="5"/>
      <c r="G188" s="49"/>
      <c r="H188" s="49" t="s">
        <v>158</v>
      </c>
      <c r="I188" s="49"/>
      <c r="N188" s="64" t="s">
        <v>405</v>
      </c>
    </row>
    <row r="189" spans="1:14" x14ac:dyDescent="0.25">
      <c r="A189" s="3"/>
      <c r="C189" s="5"/>
      <c r="G189" s="49"/>
      <c r="H189" s="49" t="s">
        <v>158</v>
      </c>
      <c r="I189" s="49"/>
      <c r="N189" s="64" t="s">
        <v>406</v>
      </c>
    </row>
    <row r="190" spans="1:14" x14ac:dyDescent="0.25">
      <c r="A190" s="3"/>
      <c r="G190" s="49"/>
      <c r="H190" s="49"/>
      <c r="I190" s="49"/>
      <c r="N190" s="64" t="s">
        <v>407</v>
      </c>
    </row>
    <row r="191" spans="1:14" x14ac:dyDescent="0.25">
      <c r="A191" s="3"/>
      <c r="G191" s="49"/>
      <c r="H191" s="49"/>
      <c r="I191" s="49"/>
      <c r="N191" s="64" t="s">
        <v>408</v>
      </c>
    </row>
    <row r="192" spans="1:14" x14ac:dyDescent="0.25">
      <c r="A192" s="3"/>
      <c r="G192" s="49"/>
      <c r="H192" s="49"/>
      <c r="I192" s="49"/>
      <c r="N192" s="64" t="s">
        <v>409</v>
      </c>
    </row>
    <row r="193" spans="1:14" x14ac:dyDescent="0.25">
      <c r="A193" s="3"/>
      <c r="G193" s="49"/>
      <c r="H193" s="49">
        <v>0</v>
      </c>
      <c r="I193" s="49"/>
      <c r="N193" s="64" t="s">
        <v>410</v>
      </c>
    </row>
    <row r="194" spans="1:14" x14ac:dyDescent="0.25">
      <c r="A194" s="3"/>
      <c r="G194" s="49"/>
      <c r="H194" s="49" t="s">
        <v>158</v>
      </c>
      <c r="I194" s="49"/>
      <c r="N194" s="64" t="s">
        <v>411</v>
      </c>
    </row>
    <row r="195" spans="1:14" x14ac:dyDescent="0.25">
      <c r="A195" s="3"/>
      <c r="G195" s="49"/>
      <c r="H195" s="49" t="s">
        <v>158</v>
      </c>
      <c r="I195" s="49"/>
      <c r="N195" s="64" t="s">
        <v>412</v>
      </c>
    </row>
    <row r="196" spans="1:14" x14ac:dyDescent="0.25">
      <c r="A196" s="3"/>
      <c r="G196" s="49"/>
      <c r="H196" s="49" t="s">
        <v>158</v>
      </c>
      <c r="I196" s="49"/>
      <c r="N196" s="64" t="s">
        <v>413</v>
      </c>
    </row>
    <row r="197" spans="1:14" x14ac:dyDescent="0.25">
      <c r="A197" s="3"/>
      <c r="G197" s="49"/>
      <c r="H197" s="49" t="s">
        <v>158</v>
      </c>
      <c r="I197" s="49"/>
      <c r="N197" s="64" t="s">
        <v>414</v>
      </c>
    </row>
    <row r="198" spans="1:14" x14ac:dyDescent="0.25">
      <c r="A198" s="3"/>
      <c r="G198" s="49"/>
      <c r="H198" s="49" t="s">
        <v>158</v>
      </c>
      <c r="I198" s="49"/>
      <c r="N198" s="64" t="s">
        <v>415</v>
      </c>
    </row>
    <row r="199" spans="1:14" x14ac:dyDescent="0.25">
      <c r="A199" s="3"/>
      <c r="G199" s="49"/>
      <c r="H199" s="49"/>
      <c r="I199" s="49"/>
      <c r="N199" s="64" t="s">
        <v>416</v>
      </c>
    </row>
    <row r="200" spans="1:14" x14ac:dyDescent="0.25">
      <c r="A200" s="3"/>
      <c r="G200" s="49"/>
      <c r="H200" s="49"/>
      <c r="I200" s="49"/>
      <c r="N200" s="64" t="s">
        <v>417</v>
      </c>
    </row>
    <row r="201" spans="1:14" x14ac:dyDescent="0.25">
      <c r="A201" s="3"/>
      <c r="G201" s="49"/>
      <c r="H201" s="49"/>
      <c r="I201" s="49"/>
      <c r="N201" s="64" t="s">
        <v>418</v>
      </c>
    </row>
    <row r="202" spans="1:14" x14ac:dyDescent="0.25">
      <c r="A202" s="3"/>
      <c r="G202" s="49"/>
      <c r="H202" s="49">
        <v>0</v>
      </c>
      <c r="I202" s="49"/>
      <c r="N202" s="64" t="s">
        <v>419</v>
      </c>
    </row>
    <row r="203" spans="1:14" x14ac:dyDescent="0.25">
      <c r="A203" s="3"/>
      <c r="G203" s="49"/>
      <c r="H203" s="49" t="s">
        <v>158</v>
      </c>
      <c r="I203" s="49"/>
      <c r="N203" s="64" t="s">
        <v>420</v>
      </c>
    </row>
    <row r="204" spans="1:14" x14ac:dyDescent="0.25">
      <c r="A204" s="3"/>
      <c r="G204" s="49"/>
      <c r="H204" s="49" t="s">
        <v>158</v>
      </c>
      <c r="I204" s="49"/>
      <c r="N204" s="64" t="s">
        <v>421</v>
      </c>
    </row>
    <row r="205" spans="1:14" x14ac:dyDescent="0.25">
      <c r="G205" s="49"/>
      <c r="H205" s="49" t="s">
        <v>158</v>
      </c>
      <c r="I205" s="49"/>
      <c r="N205" s="64" t="s">
        <v>422</v>
      </c>
    </row>
    <row r="206" spans="1:14" x14ac:dyDescent="0.25">
      <c r="G206" s="49"/>
      <c r="H206" s="49" t="s">
        <v>158</v>
      </c>
      <c r="I206" s="49"/>
      <c r="N206" s="64" t="s">
        <v>423</v>
      </c>
    </row>
    <row r="207" spans="1:14" x14ac:dyDescent="0.25">
      <c r="G207" s="49"/>
      <c r="H207" s="49" t="s">
        <v>158</v>
      </c>
      <c r="I207" s="49"/>
      <c r="N207" s="64" t="s">
        <v>424</v>
      </c>
    </row>
    <row r="208" spans="1:14" x14ac:dyDescent="0.25">
      <c r="G208" s="49"/>
      <c r="H208" s="49"/>
      <c r="I208" s="49"/>
      <c r="N208" s="64" t="s">
        <v>425</v>
      </c>
    </row>
    <row r="209" spans="7:14" x14ac:dyDescent="0.25">
      <c r="G209" s="49"/>
      <c r="H209" s="49"/>
      <c r="I209" s="49"/>
      <c r="N209" s="64" t="s">
        <v>426</v>
      </c>
    </row>
    <row r="210" spans="7:14" x14ac:dyDescent="0.25">
      <c r="G210" s="49"/>
      <c r="H210" s="49"/>
      <c r="I210" s="49"/>
      <c r="N210" s="64" t="s">
        <v>427</v>
      </c>
    </row>
    <row r="211" spans="7:14" x14ac:dyDescent="0.25">
      <c r="G211" s="49"/>
      <c r="H211" s="49">
        <v>0</v>
      </c>
      <c r="I211" s="49"/>
      <c r="N211" s="64" t="s">
        <v>428</v>
      </c>
    </row>
    <row r="212" spans="7:14" x14ac:dyDescent="0.25">
      <c r="G212" s="49"/>
      <c r="H212" s="49" t="s">
        <v>158</v>
      </c>
      <c r="I212" s="49"/>
      <c r="N212" s="64" t="s">
        <v>429</v>
      </c>
    </row>
    <row r="213" spans="7:14" x14ac:dyDescent="0.25">
      <c r="G213" s="49"/>
      <c r="H213" s="49" t="s">
        <v>158</v>
      </c>
      <c r="I213" s="49"/>
      <c r="N213" s="64" t="s">
        <v>430</v>
      </c>
    </row>
    <row r="214" spans="7:14" x14ac:dyDescent="0.25">
      <c r="G214" s="49"/>
      <c r="H214" s="49" t="s">
        <v>158</v>
      </c>
      <c r="I214" s="49"/>
      <c r="N214" s="64" t="s">
        <v>431</v>
      </c>
    </row>
    <row r="215" spans="7:14" x14ac:dyDescent="0.25">
      <c r="G215" s="49"/>
      <c r="H215" s="49" t="s">
        <v>158</v>
      </c>
      <c r="I215" s="49"/>
      <c r="N215" s="64" t="s">
        <v>432</v>
      </c>
    </row>
    <row r="216" spans="7:14" x14ac:dyDescent="0.25">
      <c r="G216" s="49"/>
      <c r="H216" s="49" t="s">
        <v>158</v>
      </c>
      <c r="I216" s="49"/>
      <c r="N216" s="64" t="s">
        <v>433</v>
      </c>
    </row>
    <row r="217" spans="7:14" x14ac:dyDescent="0.25">
      <c r="G217" s="49"/>
      <c r="H217" s="49" t="s">
        <v>158</v>
      </c>
      <c r="I217" s="49"/>
      <c r="N217" s="64" t="s">
        <v>434</v>
      </c>
    </row>
    <row r="218" spans="7:14" x14ac:dyDescent="0.25">
      <c r="G218" s="49"/>
      <c r="H218" s="49" t="s">
        <v>158</v>
      </c>
      <c r="I218" s="49"/>
      <c r="N218" s="64" t="s">
        <v>435</v>
      </c>
    </row>
    <row r="219" spans="7:14" x14ac:dyDescent="0.25">
      <c r="G219" s="49"/>
      <c r="H219" s="49" t="s">
        <v>158</v>
      </c>
      <c r="I219" s="49"/>
      <c r="N219" s="64" t="s">
        <v>436</v>
      </c>
    </row>
    <row r="220" spans="7:14" x14ac:dyDescent="0.25">
      <c r="G220" s="49"/>
      <c r="H220" s="49" t="s">
        <v>158</v>
      </c>
      <c r="I220" s="49"/>
      <c r="N220" s="64" t="s">
        <v>437</v>
      </c>
    </row>
    <row r="221" spans="7:14" x14ac:dyDescent="0.25">
      <c r="G221" s="49"/>
      <c r="H221" s="49" t="s">
        <v>158</v>
      </c>
      <c r="I221" s="49"/>
      <c r="N221" s="64" t="s">
        <v>438</v>
      </c>
    </row>
    <row r="222" spans="7:14" x14ac:dyDescent="0.25">
      <c r="G222" s="49"/>
      <c r="H222" s="49"/>
      <c r="I222" s="49"/>
      <c r="N222" s="64" t="s">
        <v>439</v>
      </c>
    </row>
    <row r="223" spans="7:14" x14ac:dyDescent="0.25">
      <c r="G223" s="49"/>
      <c r="H223" s="49"/>
      <c r="I223" s="49"/>
      <c r="N223" s="64" t="s">
        <v>440</v>
      </c>
    </row>
    <row r="224" spans="7:14" x14ac:dyDescent="0.25">
      <c r="G224" s="49"/>
      <c r="H224" s="49"/>
      <c r="I224" s="49"/>
      <c r="N224" s="64" t="s">
        <v>441</v>
      </c>
    </row>
    <row r="225" spans="7:14" x14ac:dyDescent="0.25">
      <c r="G225" s="49"/>
      <c r="H225" s="49">
        <v>0</v>
      </c>
      <c r="I225" s="49"/>
      <c r="N225" s="64" t="s">
        <v>442</v>
      </c>
    </row>
    <row r="226" spans="7:14" x14ac:dyDescent="0.25">
      <c r="G226" s="49"/>
      <c r="H226" s="49" t="s">
        <v>158</v>
      </c>
      <c r="I226" s="49"/>
      <c r="N226" s="64" t="s">
        <v>443</v>
      </c>
    </row>
    <row r="227" spans="7:14" x14ac:dyDescent="0.25">
      <c r="G227" s="49"/>
      <c r="H227" s="49" t="s">
        <v>158</v>
      </c>
      <c r="I227" s="49"/>
      <c r="N227" s="64" t="s">
        <v>444</v>
      </c>
    </row>
    <row r="228" spans="7:14" x14ac:dyDescent="0.25">
      <c r="G228" s="49"/>
      <c r="H228" s="49" t="s">
        <v>158</v>
      </c>
      <c r="I228" s="49"/>
      <c r="N228" s="64" t="s">
        <v>445</v>
      </c>
    </row>
    <row r="229" spans="7:14" x14ac:dyDescent="0.25">
      <c r="G229" s="49"/>
      <c r="H229" s="49" t="s">
        <v>158</v>
      </c>
      <c r="I229" s="49"/>
      <c r="N229" s="64" t="s">
        <v>446</v>
      </c>
    </row>
    <row r="230" spans="7:14" x14ac:dyDescent="0.25">
      <c r="G230" s="49"/>
      <c r="H230" s="49" t="s">
        <v>158</v>
      </c>
      <c r="I230" s="49"/>
      <c r="N230" s="64" t="s">
        <v>447</v>
      </c>
    </row>
    <row r="231" spans="7:14" x14ac:dyDescent="0.25">
      <c r="G231" s="49"/>
      <c r="H231" s="49"/>
      <c r="I231" s="49"/>
      <c r="N231" s="64" t="s">
        <v>448</v>
      </c>
    </row>
    <row r="232" spans="7:14" x14ac:dyDescent="0.25">
      <c r="G232" s="49"/>
      <c r="H232" s="49"/>
      <c r="I232" s="49"/>
      <c r="N232" s="64" t="s">
        <v>449</v>
      </c>
    </row>
    <row r="233" spans="7:14" x14ac:dyDescent="0.25">
      <c r="G233" s="49"/>
      <c r="H233" s="49"/>
      <c r="I233" s="49"/>
      <c r="N233" s="64" t="s">
        <v>450</v>
      </c>
    </row>
    <row r="234" spans="7:14" x14ac:dyDescent="0.25">
      <c r="N234" s="64" t="s">
        <v>451</v>
      </c>
    </row>
    <row r="235" spans="7:14" x14ac:dyDescent="0.25">
      <c r="N235" s="64" t="s">
        <v>452</v>
      </c>
    </row>
    <row r="236" spans="7:14" x14ac:dyDescent="0.25">
      <c r="N236" s="64" t="s">
        <v>453</v>
      </c>
    </row>
    <row r="237" spans="7:14" x14ac:dyDescent="0.25">
      <c r="N237" s="64" t="s">
        <v>454</v>
      </c>
    </row>
    <row r="238" spans="7:14" x14ac:dyDescent="0.25">
      <c r="N238" s="64" t="s">
        <v>455</v>
      </c>
    </row>
    <row r="239" spans="7:14" x14ac:dyDescent="0.25">
      <c r="N239" s="64" t="s">
        <v>456</v>
      </c>
    </row>
    <row r="240" spans="7:14" x14ac:dyDescent="0.25">
      <c r="N240" s="64" t="s">
        <v>457</v>
      </c>
    </row>
    <row r="241" spans="14:14" x14ac:dyDescent="0.25">
      <c r="N241" s="64" t="s">
        <v>458</v>
      </c>
    </row>
    <row r="242" spans="14:14" x14ac:dyDescent="0.25">
      <c r="N242" s="64" t="s">
        <v>459</v>
      </c>
    </row>
    <row r="243" spans="14:14" x14ac:dyDescent="0.25">
      <c r="N243" s="64" t="s">
        <v>460</v>
      </c>
    </row>
    <row r="244" spans="14:14" x14ac:dyDescent="0.25">
      <c r="N244" s="64" t="s">
        <v>461</v>
      </c>
    </row>
    <row r="245" spans="14:14" x14ac:dyDescent="0.25">
      <c r="N245" s="64" t="s">
        <v>462</v>
      </c>
    </row>
    <row r="246" spans="14:14" x14ac:dyDescent="0.25">
      <c r="N246" s="64" t="s">
        <v>463</v>
      </c>
    </row>
    <row r="247" spans="14:14" x14ac:dyDescent="0.25">
      <c r="N247" s="64" t="s">
        <v>464</v>
      </c>
    </row>
    <row r="248" spans="14:14" x14ac:dyDescent="0.25">
      <c r="N248" s="64" t="s">
        <v>465</v>
      </c>
    </row>
    <row r="249" spans="14:14" x14ac:dyDescent="0.25">
      <c r="N249" s="64" t="s">
        <v>466</v>
      </c>
    </row>
    <row r="250" spans="14:14" x14ac:dyDescent="0.25">
      <c r="N250" s="64" t="s">
        <v>467</v>
      </c>
    </row>
    <row r="251" spans="14:14" x14ac:dyDescent="0.25">
      <c r="N251" s="64" t="s">
        <v>468</v>
      </c>
    </row>
    <row r="252" spans="14:14" x14ac:dyDescent="0.25">
      <c r="N252" s="64" t="s">
        <v>469</v>
      </c>
    </row>
    <row r="253" spans="14:14" x14ac:dyDescent="0.25">
      <c r="N253" s="64" t="s">
        <v>470</v>
      </c>
    </row>
    <row r="254" spans="14:14" x14ac:dyDescent="0.25">
      <c r="N254" s="64" t="s">
        <v>471</v>
      </c>
    </row>
    <row r="255" spans="14:14" x14ac:dyDescent="0.25">
      <c r="N255" s="64" t="s">
        <v>472</v>
      </c>
    </row>
    <row r="256" spans="14:14" x14ac:dyDescent="0.25">
      <c r="N256" s="64" t="s">
        <v>473</v>
      </c>
    </row>
    <row r="257" spans="14:14" x14ac:dyDescent="0.25">
      <c r="N257" s="64" t="s">
        <v>474</v>
      </c>
    </row>
    <row r="258" spans="14:14" x14ac:dyDescent="0.25">
      <c r="N258" s="64" t="s">
        <v>475</v>
      </c>
    </row>
    <row r="259" spans="14:14" x14ac:dyDescent="0.25">
      <c r="N259" s="64" t="s">
        <v>476</v>
      </c>
    </row>
    <row r="260" spans="14:14" x14ac:dyDescent="0.25">
      <c r="N260" s="64" t="s">
        <v>477</v>
      </c>
    </row>
    <row r="261" spans="14:14" x14ac:dyDescent="0.25">
      <c r="N261" s="64" t="s">
        <v>478</v>
      </c>
    </row>
    <row r="262" spans="14:14" x14ac:dyDescent="0.25">
      <c r="N262" s="64" t="s">
        <v>479</v>
      </c>
    </row>
    <row r="263" spans="14:14" x14ac:dyDescent="0.25">
      <c r="N263" s="64" t="s">
        <v>480</v>
      </c>
    </row>
    <row r="264" spans="14:14" x14ac:dyDescent="0.25">
      <c r="N264" s="64" t="s">
        <v>481</v>
      </c>
    </row>
    <row r="265" spans="14:14" x14ac:dyDescent="0.25">
      <c r="N265" s="64" t="s">
        <v>482</v>
      </c>
    </row>
    <row r="266" spans="14:14" x14ac:dyDescent="0.25">
      <c r="N266" s="64" t="s">
        <v>483</v>
      </c>
    </row>
    <row r="267" spans="14:14" x14ac:dyDescent="0.25">
      <c r="N267" s="64" t="s">
        <v>484</v>
      </c>
    </row>
    <row r="268" spans="14:14" x14ac:dyDescent="0.25">
      <c r="N268" s="64" t="s">
        <v>485</v>
      </c>
    </row>
    <row r="269" spans="14:14" x14ac:dyDescent="0.25">
      <c r="N269" s="64" t="s">
        <v>486</v>
      </c>
    </row>
    <row r="270" spans="14:14" x14ac:dyDescent="0.25">
      <c r="N270" s="64" t="s">
        <v>487</v>
      </c>
    </row>
    <row r="271" spans="14:14" x14ac:dyDescent="0.25">
      <c r="N271" s="64" t="s">
        <v>488</v>
      </c>
    </row>
    <row r="272" spans="14:14" x14ac:dyDescent="0.25">
      <c r="N272" s="64" t="s">
        <v>489</v>
      </c>
    </row>
    <row r="273" spans="14:14" x14ac:dyDescent="0.25">
      <c r="N273" s="64" t="s">
        <v>490</v>
      </c>
    </row>
    <row r="274" spans="14:14" x14ac:dyDescent="0.25">
      <c r="N274" s="64" t="s">
        <v>491</v>
      </c>
    </row>
    <row r="275" spans="14:14" x14ac:dyDescent="0.25">
      <c r="N275" s="64" t="s">
        <v>492</v>
      </c>
    </row>
    <row r="276" spans="14:14" x14ac:dyDescent="0.25">
      <c r="N276" s="64" t="s">
        <v>493</v>
      </c>
    </row>
    <row r="277" spans="14:14" x14ac:dyDescent="0.25">
      <c r="N277" s="64" t="s">
        <v>494</v>
      </c>
    </row>
    <row r="278" spans="14:14" x14ac:dyDescent="0.25">
      <c r="N278" s="64" t="s">
        <v>495</v>
      </c>
    </row>
    <row r="279" spans="14:14" x14ac:dyDescent="0.25">
      <c r="N279" s="64" t="s">
        <v>496</v>
      </c>
    </row>
    <row r="280" spans="14:14" x14ac:dyDescent="0.25">
      <c r="N280" s="64" t="s">
        <v>497</v>
      </c>
    </row>
    <row r="281" spans="14:14" x14ac:dyDescent="0.25">
      <c r="N281" s="64" t="s">
        <v>498</v>
      </c>
    </row>
    <row r="282" spans="14:14" x14ac:dyDescent="0.25">
      <c r="N282" s="64" t="s">
        <v>499</v>
      </c>
    </row>
    <row r="283" spans="14:14" x14ac:dyDescent="0.25">
      <c r="N283" s="64" t="s">
        <v>500</v>
      </c>
    </row>
    <row r="284" spans="14:14" x14ac:dyDescent="0.25">
      <c r="N284" s="64" t="s">
        <v>501</v>
      </c>
    </row>
    <row r="285" spans="14:14" x14ac:dyDescent="0.25">
      <c r="N285" s="64" t="s">
        <v>502</v>
      </c>
    </row>
    <row r="286" spans="14:14" x14ac:dyDescent="0.25">
      <c r="N286" s="64" t="s">
        <v>503</v>
      </c>
    </row>
    <row r="287" spans="14:14" x14ac:dyDescent="0.25">
      <c r="N287" s="64" t="s">
        <v>504</v>
      </c>
    </row>
    <row r="288" spans="14:14" x14ac:dyDescent="0.25">
      <c r="N288" s="64" t="s">
        <v>505</v>
      </c>
    </row>
    <row r="289" spans="14:14" x14ac:dyDescent="0.25">
      <c r="N289" s="64" t="s">
        <v>506</v>
      </c>
    </row>
    <row r="290" spans="14:14" x14ac:dyDescent="0.25">
      <c r="N290" s="64" t="s">
        <v>507</v>
      </c>
    </row>
    <row r="291" spans="14:14" x14ac:dyDescent="0.25">
      <c r="N291" s="64" t="s">
        <v>508</v>
      </c>
    </row>
    <row r="292" spans="14:14" x14ac:dyDescent="0.25">
      <c r="N292" s="64" t="s">
        <v>509</v>
      </c>
    </row>
    <row r="293" spans="14:14" x14ac:dyDescent="0.25">
      <c r="N293" s="64" t="s">
        <v>510</v>
      </c>
    </row>
    <row r="294" spans="14:14" x14ac:dyDescent="0.25">
      <c r="N294" s="64" t="s">
        <v>511</v>
      </c>
    </row>
    <row r="295" spans="14:14" x14ac:dyDescent="0.25">
      <c r="N295" s="64" t="s">
        <v>512</v>
      </c>
    </row>
    <row r="296" spans="14:14" x14ac:dyDescent="0.25">
      <c r="N296" s="64" t="s">
        <v>687</v>
      </c>
    </row>
    <row r="297" spans="14:14" x14ac:dyDescent="0.25">
      <c r="N297" s="64" t="s">
        <v>513</v>
      </c>
    </row>
    <row r="298" spans="14:14" x14ac:dyDescent="0.25">
      <c r="N298" s="64" t="s">
        <v>514</v>
      </c>
    </row>
    <row r="299" spans="14:14" x14ac:dyDescent="0.25">
      <c r="N299" s="64" t="s">
        <v>515</v>
      </c>
    </row>
    <row r="300" spans="14:14" x14ac:dyDescent="0.25">
      <c r="N300" s="64" t="s">
        <v>516</v>
      </c>
    </row>
    <row r="301" spans="14:14" x14ac:dyDescent="0.25">
      <c r="N301" s="64" t="s">
        <v>517</v>
      </c>
    </row>
    <row r="302" spans="14:14" x14ac:dyDescent="0.25">
      <c r="N302" s="64" t="s">
        <v>691</v>
      </c>
    </row>
    <row r="303" spans="14:14" x14ac:dyDescent="0.25">
      <c r="N303" s="64" t="s">
        <v>518</v>
      </c>
    </row>
    <row r="304" spans="14:14" x14ac:dyDescent="0.25">
      <c r="N304" s="64" t="s">
        <v>519</v>
      </c>
    </row>
    <row r="305" spans="14:14" x14ac:dyDescent="0.25">
      <c r="N305" s="64" t="s">
        <v>520</v>
      </c>
    </row>
    <row r="306" spans="14:14" x14ac:dyDescent="0.25">
      <c r="N306" s="64" t="s">
        <v>521</v>
      </c>
    </row>
    <row r="307" spans="14:14" x14ac:dyDescent="0.25">
      <c r="N307" s="64" t="s">
        <v>522</v>
      </c>
    </row>
    <row r="308" spans="14:14" x14ac:dyDescent="0.25">
      <c r="N308" s="64" t="s">
        <v>523</v>
      </c>
    </row>
    <row r="309" spans="14:14" x14ac:dyDescent="0.25">
      <c r="N309" s="64" t="s">
        <v>524</v>
      </c>
    </row>
    <row r="310" spans="14:14" x14ac:dyDescent="0.25">
      <c r="N310" s="64" t="s">
        <v>525</v>
      </c>
    </row>
    <row r="311" spans="14:14" x14ac:dyDescent="0.25">
      <c r="N311" s="64" t="s">
        <v>526</v>
      </c>
    </row>
    <row r="312" spans="14:14" x14ac:dyDescent="0.25">
      <c r="N312" s="64" t="s">
        <v>527</v>
      </c>
    </row>
    <row r="313" spans="14:14" x14ac:dyDescent="0.25">
      <c r="N313" s="64" t="s">
        <v>528</v>
      </c>
    </row>
    <row r="314" spans="14:14" x14ac:dyDescent="0.25">
      <c r="N314" s="64" t="s">
        <v>529</v>
      </c>
    </row>
    <row r="315" spans="14:14" x14ac:dyDescent="0.25">
      <c r="N315" s="64" t="s">
        <v>530</v>
      </c>
    </row>
    <row r="316" spans="14:14" x14ac:dyDescent="0.25">
      <c r="N316" s="64" t="s">
        <v>531</v>
      </c>
    </row>
    <row r="317" spans="14:14" x14ac:dyDescent="0.25">
      <c r="N317" s="64" t="s">
        <v>532</v>
      </c>
    </row>
    <row r="318" spans="14:14" x14ac:dyDescent="0.25">
      <c r="N318" s="64" t="s">
        <v>533</v>
      </c>
    </row>
    <row r="319" spans="14:14" x14ac:dyDescent="0.25">
      <c r="N319" s="64" t="s">
        <v>534</v>
      </c>
    </row>
    <row r="320" spans="14:14" x14ac:dyDescent="0.25">
      <c r="N320" s="64" t="s">
        <v>535</v>
      </c>
    </row>
    <row r="321" spans="14:14" x14ac:dyDescent="0.25">
      <c r="N321" s="64" t="s">
        <v>536</v>
      </c>
    </row>
    <row r="322" spans="14:14" x14ac:dyDescent="0.25">
      <c r="N322" s="64" t="s">
        <v>537</v>
      </c>
    </row>
    <row r="323" spans="14:14" x14ac:dyDescent="0.25">
      <c r="N323" s="64" t="s">
        <v>538</v>
      </c>
    </row>
    <row r="324" spans="14:14" x14ac:dyDescent="0.25">
      <c r="N324" s="64" t="s">
        <v>539</v>
      </c>
    </row>
    <row r="325" spans="14:14" x14ac:dyDescent="0.25">
      <c r="N325" s="64" t="s">
        <v>540</v>
      </c>
    </row>
    <row r="326" spans="14:14" x14ac:dyDescent="0.25">
      <c r="N326" s="64" t="s">
        <v>541</v>
      </c>
    </row>
    <row r="327" spans="14:14" x14ac:dyDescent="0.25">
      <c r="N327" s="64" t="s">
        <v>542</v>
      </c>
    </row>
    <row r="328" spans="14:14" x14ac:dyDescent="0.25">
      <c r="N328" s="64" t="s">
        <v>543</v>
      </c>
    </row>
    <row r="329" spans="14:14" x14ac:dyDescent="0.25">
      <c r="N329" s="64" t="s">
        <v>544</v>
      </c>
    </row>
    <row r="330" spans="14:14" x14ac:dyDescent="0.25">
      <c r="N330" s="3" t="s">
        <v>816</v>
      </c>
    </row>
    <row r="331" spans="14:14" x14ac:dyDescent="0.25">
      <c r="N331" s="64" t="s">
        <v>545</v>
      </c>
    </row>
    <row r="332" spans="14:14" x14ac:dyDescent="0.25">
      <c r="N332" s="64" t="s">
        <v>546</v>
      </c>
    </row>
    <row r="333" spans="14:14" x14ac:dyDescent="0.25">
      <c r="N333" s="64" t="s">
        <v>547</v>
      </c>
    </row>
    <row r="334" spans="14:14" x14ac:dyDescent="0.25">
      <c r="N334" s="64" t="s">
        <v>548</v>
      </c>
    </row>
    <row r="335" spans="14:14" x14ac:dyDescent="0.25">
      <c r="N335" s="64" t="s">
        <v>549</v>
      </c>
    </row>
    <row r="336" spans="14:14" x14ac:dyDescent="0.25">
      <c r="N336" s="64" t="s">
        <v>550</v>
      </c>
    </row>
    <row r="337" spans="14:14" x14ac:dyDescent="0.25">
      <c r="N337" s="64" t="s">
        <v>551</v>
      </c>
    </row>
    <row r="338" spans="14:14" x14ac:dyDescent="0.25">
      <c r="N338" s="64" t="s">
        <v>552</v>
      </c>
    </row>
    <row r="339" spans="14:14" x14ac:dyDescent="0.25">
      <c r="N339" s="64" t="s">
        <v>553</v>
      </c>
    </row>
    <row r="340" spans="14:14" x14ac:dyDescent="0.25">
      <c r="N340" s="64" t="s">
        <v>554</v>
      </c>
    </row>
    <row r="341" spans="14:14" x14ac:dyDescent="0.25">
      <c r="N341" s="64" t="s">
        <v>555</v>
      </c>
    </row>
    <row r="342" spans="14:14" x14ac:dyDescent="0.25">
      <c r="N342" s="64" t="s">
        <v>556</v>
      </c>
    </row>
    <row r="343" spans="14:14" x14ac:dyDescent="0.25">
      <c r="N343" s="64" t="s">
        <v>557</v>
      </c>
    </row>
    <row r="344" spans="14:14" x14ac:dyDescent="0.25">
      <c r="N344" s="64" t="s">
        <v>558</v>
      </c>
    </row>
    <row r="345" spans="14:14" x14ac:dyDescent="0.25">
      <c r="N345" s="64" t="s">
        <v>559</v>
      </c>
    </row>
    <row r="346" spans="14:14" x14ac:dyDescent="0.25">
      <c r="N346" s="64" t="s">
        <v>560</v>
      </c>
    </row>
    <row r="347" spans="14:14" x14ac:dyDescent="0.25">
      <c r="N347" s="64" t="s">
        <v>561</v>
      </c>
    </row>
    <row r="348" spans="14:14" x14ac:dyDescent="0.25">
      <c r="N348" s="64" t="s">
        <v>562</v>
      </c>
    </row>
    <row r="349" spans="14:14" x14ac:dyDescent="0.25">
      <c r="N349" s="64"/>
    </row>
    <row r="350" spans="14:14" x14ac:dyDescent="0.25">
      <c r="N350" s="64"/>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84D237819E5323448576F8B0A16A3B1A" ma:contentTypeVersion="28" ma:contentTypeDescription="new Document or upload" ma:contentTypeScope="" ma:versionID="3c3eca7b76566ffed2974b2ead1a930c">
  <xsd:schema xmlns:xsd="http://www.w3.org/2001/XMLSchema" xmlns:xs="http://www.w3.org/2001/XMLSchema" xmlns:p="http://schemas.microsoft.com/office/2006/metadata/properties" xmlns:ns2="41b3ec6c-eebd-4435-b1cb-6f93f025f7d1" targetNamespace="http://schemas.microsoft.com/office/2006/metadata/properties" ma:root="true" ma:fieldsID="19b106c2f4d8fe48de350d4eb9e60ddf"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abd7bc60-3b7f-4be8-b708-10d35361ed95}" ma:internalName="TaxCatchAll" ma:showField="CatchAllData" ma:web="4867e08d-faac-4940-94d8-ae73d47c2e74">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abd7bc60-3b7f-4be8-b708-10d35361ed95}" ma:internalName="TaxCatchAllLabel" ma:readOnly="true" ma:showField="CatchAllDataLabel" ma:web="4867e08d-faac-4940-94d8-ae73d47c2e74">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4.xml><?xml version="1.0" encoding="utf-8"?>
<?mso-contentType ?>
<SharedContentType xmlns="Microsoft.SharePoint.Taxonomy.ContentTypeSync" SourceId="fbabd5ee-c98c-4a9b-aa64-c82fd249b873" ContentTypeId="0x010100672A3FCA98991645BE083C320B7539B70204" PreviousValue="false"/>
</file>

<file path=customXml/itemProps1.xml><?xml version="1.0" encoding="utf-8"?>
<ds:datastoreItem xmlns:ds="http://schemas.openxmlformats.org/officeDocument/2006/customXml" ds:itemID="{DC900089-B7E2-4926-96F4-564CE97A84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07C7AF-DBBD-45CA-9A66-1FDD89295318}">
  <ds:schemaRefs>
    <ds:schemaRef ds:uri="http://schemas.microsoft.com/sharepoint/v3/contenttype/forms"/>
  </ds:schemaRefs>
</ds:datastoreItem>
</file>

<file path=customXml/itemProps3.xml><?xml version="1.0" encoding="utf-8"?>
<ds:datastoreItem xmlns:ds="http://schemas.openxmlformats.org/officeDocument/2006/customXml" ds:itemID="{ED71BE22-4AED-4845-B5E3-AF4FECB95BA6}">
  <ds:schemaRefs>
    <ds:schemaRef ds:uri="http://purl.org/dc/dcmitype/"/>
    <ds:schemaRef ds:uri="http://purl.org/dc/elements/1.1/"/>
    <ds:schemaRef ds:uri="http://schemas.openxmlformats.org/package/2006/metadata/core-properties"/>
    <ds:schemaRef ds:uri="41b3ec6c-eebd-4435-b1cb-6f93f025f7d1"/>
    <ds:schemaRef ds:uri="http://schemas.microsoft.com/office/2006/metadata/properties"/>
    <ds:schemaRef ds:uri="http://purl.org/dc/terms/"/>
    <ds:schemaRef ds:uri="http://schemas.microsoft.com/office/2006/documentManagement/type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CD84FF76-80F9-4C68-AD1D-FEFE9DD7186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Supply_Details</vt:lpstr>
      <vt:lpstr>Risk_Assessment</vt:lpstr>
      <vt:lpstr>Unanswered_Questions</vt:lpstr>
      <vt:lpstr>Risk_Register</vt:lpstr>
      <vt:lpstr>Risk_Assessment_Report</vt:lpstr>
      <vt:lpstr>Controls_&amp;_Actions</vt:lpstr>
      <vt:lpstr>Summary</vt:lpstr>
      <vt:lpstr>Lookup_Admin</vt:lpstr>
      <vt:lpstr>Risk_Assessment_Report!Print_Area</vt:lpstr>
      <vt:lpstr>Unanswered_Questions!Print_Titles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2017-01-18T11:31:56Z</dcterms:created>
  <dcterms:modified xsi:type="dcterms:W3CDTF">2019-07-15T09:41:19Z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0x010100672A3FCA98991645BE083C320B7539B702040084D237819E5323448576F8B0A16A3B1A</vt:lpwstr>
  </property>
  <property fmtid="{D5CDD505-2E9C-101B-9397-08002B2CF9AE}" pid="3" name="Directorate">
    <vt:lpwstr/>
  </property>
  <property fmtid="{D5CDD505-2E9C-101B-9397-08002B2CF9AE}" pid="4" name="SecurityClassification">
    <vt:lpwstr/>
  </property>
  <property fmtid="{D5CDD505-2E9C-101B-9397-08002B2CF9AE}" pid="5" name="_dlc_policyId">
    <vt:lpwstr/>
  </property>
  <property fmtid="{D5CDD505-2E9C-101B-9397-08002B2CF9AE}" pid="6" name="ItemRetentionFormula">
    <vt:lpwstr/>
  </property>
</Properties>
</file>